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<sst xmlns="http://schemas.openxmlformats.org/spreadsheetml/2006/main" count="605" uniqueCount="307">
  <si>
    <t>№ п/п</t>
  </si>
  <si>
    <t>Муниципальное образование</t>
  </si>
  <si>
    <t>Наименование заказчика (включая подведомственные учреждения), ИНН</t>
  </si>
  <si>
    <t>Объем закупок у субъектов малого предпринимательства, социально ориентированных некоммерческих организация (рублей)</t>
  </si>
  <si>
    <t>Администрация города Новокузнецка, 4216005979</t>
  </si>
  <si>
    <t>Новокузнецкий городской округ</t>
  </si>
  <si>
    <t>Администрация Заводского района города Новокузнецка, 4216005986</t>
  </si>
  <si>
    <t>Администрация Новоильинского района города Новокузнецка, 4216007863</t>
  </si>
  <si>
    <t xml:space="preserve"> Администрация Кузнецкого района  г. Новокузнецка, 4216005993</t>
  </si>
  <si>
    <t>Администрация Куйбышевского района города Новокузнецка, 4216006757</t>
  </si>
  <si>
    <t>Администрация Орджоникидзевского района города Новокузнецка, 4216006002</t>
  </si>
  <si>
    <t>Администрация Центрального района города Новокузнецка, 4216006010</t>
  </si>
  <si>
    <t>Комитет градостроительства и земельных ресурсов администрации города Новокузнецка, 4217121181</t>
  </si>
  <si>
    <t>Муниципальное бюджетное учреждение Новокузнецкого городского округа "Городское управление развития территории", 4217194510</t>
  </si>
  <si>
    <t>МБУ "Защита населения и территории" г. Новокузнецка, 4217130588</t>
  </si>
  <si>
    <t>Комитет по делам молодежи, 4217033143</t>
  </si>
  <si>
    <t>МБУ ГМЦ "Социум", 4217030537</t>
  </si>
  <si>
    <t>Комитет ЖКХ администрации города Новокузнецка, 4217131091</t>
  </si>
  <si>
    <t>МБУ "Дирекция ЖКХ", 4217066533</t>
  </si>
  <si>
    <t xml:space="preserve">МБ ДОУ  "Детский сад № 59", 4218020820 </t>
  </si>
  <si>
    <t>МБ ДОУ " Детский сад № 61" , 4218020500</t>
  </si>
  <si>
    <t xml:space="preserve">МБ ДОУ "Детский  сад № 63", 4218020250 </t>
  </si>
  <si>
    <t>МБ ДОУ "Детский сад № 64" , 4218003085</t>
  </si>
  <si>
    <t>МБ ДОУ "Детский сад № 76", 4253008960</t>
  </si>
  <si>
    <t>МБ ДОУ "Детский сад № 83" , 4218020718</t>
  </si>
  <si>
    <t>МБ ДОУ "Детский сад № 91" , 4218020771</t>
  </si>
  <si>
    <t>МБ ДОУ "Детский сад № 103" , 4218012298</t>
  </si>
  <si>
    <t>МБ ДОУ "Детский сад № 117" , 4218020468</t>
  </si>
  <si>
    <t>МБ ДОУ "Детский сад № 128" , 4218008686</t>
  </si>
  <si>
    <t>МБ ДОУ "Детский сад № 147" , 4218005646</t>
  </si>
  <si>
    <t xml:space="preserve">МБ ДОУ "Детский сад № 156", 4218020651 </t>
  </si>
  <si>
    <t>МБ ДОУ "Детский сад № 157", 4218016285</t>
  </si>
  <si>
    <t>МБ ДОУ "Детский сад № 166" , 4218020676</t>
  </si>
  <si>
    <t xml:space="preserve">МБ ДОУ "Детский сад № 168", 4218020725 </t>
  </si>
  <si>
    <t xml:space="preserve">МБ ДОУ "Детский сад № 169", 4218020740 </t>
  </si>
  <si>
    <t>МБ ДОУ "Детский сад № 173", 4218020764</t>
  </si>
  <si>
    <t>МБ ДОУ "Детский сад № 177" , 4218021140</t>
  </si>
  <si>
    <t>МБ ДОУ "Детский сад № 184", 4218020796</t>
  </si>
  <si>
    <t>МБ ДОУ "Детский сад № 185" , 4218020838</t>
  </si>
  <si>
    <t xml:space="preserve">МБ ДОУ "Детский сад № 193", 4218005477 </t>
  </si>
  <si>
    <t xml:space="preserve">МБ ДОУ "Детский сад № 194", 4218020700 </t>
  </si>
  <si>
    <t>МБ ДОУ "Детский сад № 195" , 4218020570</t>
  </si>
  <si>
    <t xml:space="preserve">МБ ДОУ "Детский сад № 198", 4218020806 </t>
  </si>
  <si>
    <t>МБ ДОУ "Детский сад № 204", 4218020732</t>
  </si>
  <si>
    <t>МБ ДОУ "Детский сад № 207", 4218010678</t>
  </si>
  <si>
    <t>МБ ДОУ "Детский сад № 217", 4218020683</t>
  </si>
  <si>
    <t>МБ ДОУ "Детский сад № 219" , 4218023003</t>
  </si>
  <si>
    <t>МБ ДОУ "Детский сад № 221" , 4218020595</t>
  </si>
  <si>
    <t xml:space="preserve">МБ ДОУ "Детский сад № 272", 4218012322 </t>
  </si>
  <si>
    <t>МБОУ "Средняя общеобразовательная школа № 5", 4218018596</t>
  </si>
  <si>
    <t>МБОУ "Средняя общеобразовательная школа № 18", 4218016630</t>
  </si>
  <si>
    <t>МБОУ "Средняя общеобразовательная школа № 22", 4218016817</t>
  </si>
  <si>
    <t>МБОУ "Основная общеобразовательная школа № 33", 4218016831</t>
  </si>
  <si>
    <t>МБОУ "Лицей № 35", 4218011960</t>
  </si>
  <si>
    <t>МБОУ "ЛИцей № 46", 4218017722</t>
  </si>
  <si>
    <t>МБОУ "Средняя общеобразовательная школа № 49", 4218018620</t>
  </si>
  <si>
    <t>МБОУ "Средняя общеобразовательная школа № 79", 4218020059</t>
  </si>
  <si>
    <t>МБОУ "Основная общеобразовательная школа № 89", 4218019462</t>
  </si>
  <si>
    <t>МБОУ "Средняя общеобразовательная школа № 93", 4218018589</t>
  </si>
  <si>
    <t>МБОУ "Средняя общеобразовательная школа № 102", 4218020475</t>
  </si>
  <si>
    <t>МБОУ ДО "Дом детского творчества № 4", 4218014418</t>
  </si>
  <si>
    <t>МБОУ ДО "Станция юных натуралистов", 4218016729</t>
  </si>
  <si>
    <t>МБОУ ДО "Детско-юношеская школа № 3", 4218016359</t>
  </si>
  <si>
    <t>МБОУ ДО "Центр "Меридиан", 4218008750</t>
  </si>
  <si>
    <t>МБОУ ДО "ДООПЦ "Крепыш"", 4218019053</t>
  </si>
  <si>
    <t>МБ ДОУ "Детский сад № 17", 4218020524</t>
  </si>
  <si>
    <t>МБ ДОУ "Детский сад № 101", 4218006752</t>
  </si>
  <si>
    <t>МБ ДОУ "Детский сад № 102", 4253009065</t>
  </si>
  <si>
    <t>МБ ДОУ "Детский сад № 104", 4253008551</t>
  </si>
  <si>
    <t>МБ ДОУ "Детский сад № 106", 4218020669</t>
  </si>
  <si>
    <t>МБ ДОУ "Детский сад № 136", 4218020563</t>
  </si>
  <si>
    <t>МБ ДОУ "Детский сад № 148", 4218020517</t>
  </si>
  <si>
    <t>МБ ДОУ "Детский сад № 179", 4218020531</t>
  </si>
  <si>
    <t>МБ ДОУ "Детский сад № 227", 4218020588</t>
  </si>
  <si>
    <t>МБ ДОУ "Детский сад № 241", 4218020620</t>
  </si>
  <si>
    <t>МБ ДОУ "Детский сад № 247", 4218015958</t>
  </si>
  <si>
    <t>МБ ДОУ "Детский сад № 250", 4218005332</t>
  </si>
  <si>
    <t>МБ ДОУ "Детский сад № 252", 4218102544</t>
  </si>
  <si>
    <t>МБ ДОУ "Детский сад № 253", 4218018691</t>
  </si>
  <si>
    <t>МБ ДОУ "Детский сад № 255", 4218014665</t>
  </si>
  <si>
    <t>МБ ДОУ "Детский сад № 256", 4218017000</t>
  </si>
  <si>
    <t>МБ ДОУ "Детский сад № 257", 4218103058</t>
  </si>
  <si>
    <t>МБ ДОУ "Детский сад № 258", 4218008809</t>
  </si>
  <si>
    <t>МБ ДОУ "Детский сад № 260", 4218016158</t>
  </si>
  <si>
    <t>МБОУ ДО "Дом детского творчества №5", 4218019430</t>
  </si>
  <si>
    <t>МБОУ ДО "ДЮСШ №7", 4218025593</t>
  </si>
  <si>
    <t>МБОУ "СОШ № 13", 4218016704</t>
  </si>
  <si>
    <t>МБОУ "СОШ № 14", 4218011978</t>
  </si>
  <si>
    <t>МБОУ "Гимназия № 32", 4218004730</t>
  </si>
  <si>
    <t>МБОУ "СОШ № 36", 4218020891</t>
  </si>
  <si>
    <t>МБНОУ "Гимназия № 59", 4218010685</t>
  </si>
  <si>
    <t>МБОУ "СОШ № 65", 4218004025</t>
  </si>
  <si>
    <t>МБОУ "СОШ №77", 4218017948</t>
  </si>
  <si>
    <t>МБОУ "СОШ № 94", 4218016800</t>
  </si>
  <si>
    <t>МБОУ "СОШ № 107", 4218020193</t>
  </si>
  <si>
    <t>МКОУ "Детский дом-школа №95", 4218008340</t>
  </si>
  <si>
    <t>Муниципальное бюджетное дошкольное образовательное учреждение  "Детский сад № 125", 4219007325</t>
  </si>
  <si>
    <t>Муниципальное бюджетное дошкольное образовательное учреждение  "Детский сад № 149", 4221007989</t>
  </si>
  <si>
    <t>Муниципальное бюджетное дошкольное образовательное учреждение  "Детский сад № 153", 4221011784</t>
  </si>
  <si>
    <t>Муниципальное бюджетное дошкольное образовательное учреждение  "Детский сад № 162", 4221007957</t>
  </si>
  <si>
    <t>Муниципальное бюджетное дошкольное образовательное учреждение  "Детский сад № 180", 4221009305</t>
  </si>
  <si>
    <t>Муниципальное бюджетное дошкольное образовательное учреждение  "Детский сад № 203", 4219006434</t>
  </si>
  <si>
    <t>Муниципальное бюджетное дошкольное образовательное учреждение  "Детский сад № 209", 4221008301</t>
  </si>
  <si>
    <t>Муниципальное бюджетное дошкольное образовательное учреждение  "Детский сад № 213", 4221008291</t>
  </si>
  <si>
    <t>Муниципальное бюджетное дошкольное образовательное учреждение  "Детский сад № 223", 4219006699</t>
  </si>
  <si>
    <t>Муниципальное бюджетное дошкольное образовательное учреждение  "Детский сад № 239", 4219006635</t>
  </si>
  <si>
    <t>Муниципальное бюджетное дошкольное образовательное учреждение  "Детский сад № 243", 4219007283</t>
  </si>
  <si>
    <t>Муниципальное бюджетное дошкольное образовательное учреждение  "Детский сад № 245", 4219006586</t>
  </si>
  <si>
    <t>Муниципальное бюджетное дошкольное образовательное учреждение  "Детский сад № 246", 4219007406</t>
  </si>
  <si>
    <t>Муниципальное бюджетное дошкольное образовательное учреждение  "Детский сад № 259", 4221011858</t>
  </si>
  <si>
    <t>Муниципальное бюджетное общеобразовательное учреждение "Гимназия № 10 им. Ф.М. Достоевского", 4221002638</t>
  </si>
  <si>
    <t>Муниципальное бюджетное общеобразовательное учреждение «Лицей № 27» имени И.Д. Смолькина, 4219004236</t>
  </si>
  <si>
    <t>Муниципальное бюджетное общеобразовательное учреждение "СОШ №60", 4219004155</t>
  </si>
  <si>
    <t>Муниципальное бюджетное общеобразовательное учреждение "Средняя общеобразовательная школа № 61 имени Ильгизара Александровича Касакина", 4219004194</t>
  </si>
  <si>
    <t>Муниципальное бюджетное общеобразовательное учреждение «Средняя общеобразовательная школа № 64», 4219004162</t>
  </si>
  <si>
    <t>Муниципальное нетиповое бюджетное общеобразовательное учреждение "Лицей № 76", 4219004243</t>
  </si>
  <si>
    <t>Муниципальное бюджетное общеобразовательное учреждение "Основная общеобразовательная школа № 83", 4219004268</t>
  </si>
  <si>
    <t>Муниципальное бюджетное общеобразовательное учреждение "Основная общеобразовательная школа № 100", 4221002677</t>
  </si>
  <si>
    <t>Муниципальное автономное образовательное учреждение дополнительного образования детей "Дом детского творчества № 1", 4221007227</t>
  </si>
  <si>
    <t>Муниципальное бюджетное учреждение дополнительного образования "Центр развития творчества "Уголек", 4221013326</t>
  </si>
  <si>
    <t>Муниципальное бюджетное дошкольное образовательное учреждение  "Детский сад № 16", 4219007300</t>
  </si>
  <si>
    <t>Муниципальное бюджетное дошкольное образовательное учреждение  "Детский сад № 19", 4219006650</t>
  </si>
  <si>
    <t>Муниципальное бюджетное дошкольное образовательное учреждение  "Детский сад № 20", 4253017901</t>
  </si>
  <si>
    <t>Муниципальное бюджетное дошкольное образовательное учреждение  "Детский сад №25", 4221024857</t>
  </si>
  <si>
    <t>Муниципальное бюджетное дошкольное образовательное учреждение  "Детский сад № 27", 4221025201</t>
  </si>
  <si>
    <t>Муниципальное бюджетное дошкольное образовательное учреждение  "Детский сад № 36", 4219006498</t>
  </si>
  <si>
    <t>Муниципальное бюджетное дошкольное образовательное учреждение  "Детский сад № 37", 4221013301</t>
  </si>
  <si>
    <t>Муниципальное бюджетное дошкольное образовательное учреждение  "Детский сад № 43", 4219007420</t>
  </si>
  <si>
    <t>Муниципальное бюджетное дошкольное образовательное учреждение  "Детский сад № 84", 4221011801</t>
  </si>
  <si>
    <t>Муниципальное бюджетное дошкольное образовательное учреждение  "Детский сад № 96", 4219006748</t>
  </si>
  <si>
    <t>Муниципальное бюджетное дошкольное образовательное учреждение "Детский сад № 97", 4219006723</t>
  </si>
  <si>
    <t>Муниципальное бюджетное дошкольное образовательное учреждение  "Детский сад № 139", 4221011819</t>
  </si>
  <si>
    <t>Муниципальное бюджетное дошкольное образовательное учреждение  "Детский сад № 145", 4221008090</t>
  </si>
  <si>
    <t>Муниципальное бюджетное учреждение дополнительного образования Дом Творчества  "Вектор", 4219004211</t>
  </si>
  <si>
    <t>Муниципальное бюджетное образовательное учреждение "Основная общеобразовательная школа № 24", 4221002701</t>
  </si>
  <si>
    <t>Муниципальное бюджетное общеобразовательное учреждение "Основная общеобразовательная школа № 28", 4219004290</t>
  </si>
  <si>
    <t>Муниципальное бюджетное общеобразовательное учреждение "Средняя общеобразовательная школа № 29", 4219004300</t>
  </si>
  <si>
    <t>Муниципальное бюджетное общеобразовательное учреждение "Средняя общеобразовательная школа № 50", 4216006669</t>
  </si>
  <si>
    <t>Муниципальное бюджетное общеобразовательное учреждение "Средняя общеобразовательная школа № 56", 4219004187</t>
  </si>
  <si>
    <t>Муниципальное бюджетное общеобразовательное учреждение "Средняя общеобразовательная школа № 71", 4221003536</t>
  </si>
  <si>
    <t>Муниципальное бюджетное общеобразовательное учреждение "Лицей № 104", 4221002652</t>
  </si>
  <si>
    <t xml:space="preserve">МБ ДОУ "ЦРР - детский сад № 6", 4217029482 </t>
  </si>
  <si>
    <t>МБ ДОУ "Детский сад № 7", 4217127578</t>
  </si>
  <si>
    <t>МБУ "ЦБ КОиН", 4216005168</t>
  </si>
  <si>
    <t>МБУ ДО "ДДТ №2", 4220015514</t>
  </si>
  <si>
    <t>МБОУ "СОШ №92", 4220013250</t>
  </si>
  <si>
    <t>МБОУ "Гимназия №73", 4220015553</t>
  </si>
  <si>
    <t>МБОУ "СОШ 69", 4220015497</t>
  </si>
  <si>
    <t>МБОУ "СОШ №47", 4220013299</t>
  </si>
  <si>
    <t>МБОУ "ООШ №43", 4220013274</t>
  </si>
  <si>
    <t>МБОУ "СОШ №37", 4220015521</t>
  </si>
  <si>
    <t>МБОУ "ООШ №23", 4220013316</t>
  </si>
  <si>
    <t>МБОУ "СОШ №9", 4220017303</t>
  </si>
  <si>
    <t>МБОУ "СОШ №8", 4220017293</t>
  </si>
  <si>
    <t>МБОУ "СОШ №6", 4220011020</t>
  </si>
  <si>
    <t>МБОУ "ООШ №1", 4220012545</t>
  </si>
  <si>
    <t>МБ ДОУ "Детский сад №279", 4220017575</t>
  </si>
  <si>
    <t>МБ ДОУ "Детский сад №276", 4220015465</t>
  </si>
  <si>
    <t>МБ ДОУ "Детский сад №274", 4220018113</t>
  </si>
  <si>
    <t>МБ ДОУ "Детский сад №244", 4220015433</t>
  </si>
  <si>
    <t>МБ ДОУ "Детский сад №132", 4220015419</t>
  </si>
  <si>
    <t>МБ ДОУ "Детский сад №123", 4220015761</t>
  </si>
  <si>
    <t>МБ ДОУ "Детский сад №120", 4220015401</t>
  </si>
  <si>
    <t>МБ ДОУ "Детский сад №115", 4220017511</t>
  </si>
  <si>
    <t>МБ ДОУ "Детский сад №94", 4220012129</t>
  </si>
  <si>
    <t>МБ ДОУ "Детский сад №79", 4220016483</t>
  </si>
  <si>
    <t>МБ ДОУ "Детский сад №45", 4220015779</t>
  </si>
  <si>
    <t>МБ ДОУ "Детский сад №31", 4220015377</t>
  </si>
  <si>
    <t>МБ ДОУ "Детский сад №30", 4220031763</t>
  </si>
  <si>
    <t>МБ ДОУ "Детский сад №15", 4253006219</t>
  </si>
  <si>
    <t>МБ ДОУ "Детский сад №14", 4253024521</t>
  </si>
  <si>
    <t>МБ ДОУ "Детский сад №12", 4253043919</t>
  </si>
  <si>
    <t>МБ ДОУ "Детский сад №4", 4220015360</t>
  </si>
  <si>
    <t>МБ ДОУ "Детский сад № 114", 4220015715</t>
  </si>
  <si>
    <t>МБУ "Комбинат питания", 4220031675</t>
  </si>
  <si>
    <t>МБОУ "ДО ГДД(ю)Т им Н.К.Крупской", 4216004189</t>
  </si>
  <si>
    <t>МКДОУ "Детский сад № 140", 4217029556</t>
  </si>
  <si>
    <t>МКДОУ "Детский сад №41", 4217030142</t>
  </si>
  <si>
    <t>МКОУ "Специальная школа № 106", 4217042910</t>
  </si>
  <si>
    <t>МКОУ "Специальная школа № 20", 4217023353</t>
  </si>
  <si>
    <t>МК ДОУ "Детский сад № 229", 4217032076</t>
  </si>
  <si>
    <t>МК ДОУ "Детский сад № 222", 4217023787</t>
  </si>
  <si>
    <t>МК ДОУ "Детский сад № 212", 4217030047</t>
  </si>
  <si>
    <t>МКОУ "Специальная школа-интернат №38", 4217023709</t>
  </si>
  <si>
    <t>МКУ "Детский дом "Ровесник", 4217023530</t>
  </si>
  <si>
    <t>МК ДОУ "Детский сад № 225", 4220015458</t>
  </si>
  <si>
    <t>МКОУ "Школа-интернат № 66", 4220015546</t>
  </si>
  <si>
    <t>МКОУ "Специальная школа № 80", 4220013235</t>
  </si>
  <si>
    <t>МК ДОУ "Детский сад № 254", 4218020813</t>
  </si>
  <si>
    <t>МКОУ "Специальная школа № 78", 4218016623</t>
  </si>
  <si>
    <t>МКОУ "Начальная школа - Детский сад № 235", 4218017070</t>
  </si>
  <si>
    <t>Комитет образования и науки администрации города Новокузнецка, 4216006669</t>
  </si>
  <si>
    <t>МКУ "Детский дом "Остров надежды", 4217023762</t>
  </si>
  <si>
    <t>МКОУ "Санаторная школа-интернат № 82", 4218018331</t>
  </si>
  <si>
    <t>МКОУ "Специальная школа № 58", 4218016655</t>
  </si>
  <si>
    <t>МКДОУ "Детский сад № 188", 4218020690</t>
  </si>
  <si>
    <t>МК ДОУ "Детский сад № 137", 4218020884</t>
  </si>
  <si>
    <t>МК ДОУ "Детский сад № 75", 4218020789</t>
  </si>
  <si>
    <t>МКДОУ "Детский сад № 181", 4221009320</t>
  </si>
  <si>
    <t>МКДОУ "Детский сад № 78", 4221008260</t>
  </si>
  <si>
    <t>МКОУ "Школа-интернат № 88", 4221002772</t>
  </si>
  <si>
    <t>МКОУ "Специальная школа № 53", 4219004282</t>
  </si>
  <si>
    <t>МКОУ "Специальная школа № 30", 4221009979</t>
  </si>
  <si>
    <t>МБ НОУ "Лицей № 111", 4217084885</t>
  </si>
  <si>
    <t>МБОУ "ООШ № 103", 4217023561</t>
  </si>
  <si>
    <t>МБОУ "СОШ № 101", 4217023628</t>
  </si>
  <si>
    <t>МБОУ "СОШ № 97", 4217023547</t>
  </si>
  <si>
    <t>МБОУ "СОШ № 91", 4217027213</t>
  </si>
  <si>
    <t>МБ НОУ "Лицей № 84 им.В.А.Власова", 4217023554</t>
  </si>
  <si>
    <t>МБОУ "СОШ № 72", 4217023716</t>
  </si>
  <si>
    <t>МБ НОУ "Гимназия № 70", 4217025054</t>
  </si>
  <si>
    <t>МБОУ СОШ № 67, 4217027397</t>
  </si>
  <si>
    <t>МБ НОУ "Гимназия № 62", 4217023674</t>
  </si>
  <si>
    <t>МБОУ "СОШ № 55", 4217023603</t>
  </si>
  <si>
    <t>МБОУ "СОШ № 52", 4217026717</t>
  </si>
  <si>
    <t>МБ НОУ "Гимназия № 48", 4217034605</t>
  </si>
  <si>
    <t>МБНОУ "Гимназия № 44", 4217023699</t>
  </si>
  <si>
    <t>МБОУ "СОШ № 41", 4217023586</t>
  </si>
  <si>
    <t>МБОУ "Лицей № 34", 4217007182</t>
  </si>
  <si>
    <t>МБОУ "СОШ № 31", 4217023748</t>
  </si>
  <si>
    <t>МБОУ "СОШ №26", 4217023579</t>
  </si>
  <si>
    <t>МБНОУ "Гимназия № 17", 4217023755</t>
  </si>
  <si>
    <t>МБОУ "ООШ № 16", 4217023723</t>
  </si>
  <si>
    <t>МБОУ "СОШ № 12", 4217023610</t>
  </si>
  <si>
    <t>МБ НОУ "Лицей №11", 4217023667</t>
  </si>
  <si>
    <t>МБОУ "СОШ № 4", 4217023681</t>
  </si>
  <si>
    <t>МБОУ "СОШ № 2", 4217023593</t>
  </si>
  <si>
    <t xml:space="preserve">МБ ДОУ "Детский сад № 268", 4217031509 </t>
  </si>
  <si>
    <t>МБДОУ "Детский сад № 266", 4217031315</t>
  </si>
  <si>
    <t>МБ ДОУ "Детский сад № 261", 4217029570</t>
  </si>
  <si>
    <t>МБ ДОУ "Детский сад № 251", 4217030833</t>
  </si>
  <si>
    <t>МБ ДОУ "Детский сад № 249" , 4217030618</t>
  </si>
  <si>
    <t xml:space="preserve">МБ ДОУ "Детский сад № 248", 4217035790 </t>
  </si>
  <si>
    <t>МБДОУ "Детский сад № 242", 4217030953</t>
  </si>
  <si>
    <t>МБ ДОУ "Детский сад № 240", 4217031280</t>
  </si>
  <si>
    <t>МБДОУ "Детский сад № 238", 4217023459</t>
  </si>
  <si>
    <t>МБ ДОУ "Детский сад № 237", 4217029517</t>
  </si>
  <si>
    <t>МБ ДОУ "Детский сад № 233", 4217029370</t>
  </si>
  <si>
    <t>МБ ДОУ "Детский сад № 231", 4220013108</t>
  </si>
  <si>
    <t>МБ ДОУ "Детский сад № 226", 4217023427</t>
  </si>
  <si>
    <t>МБ ДОУ "ЦРР-Детский сад № 224", 4217035020</t>
  </si>
  <si>
    <t>МБ ДОУ "Детский сад № 215", 4217031530</t>
  </si>
  <si>
    <t>МБ ДОУ "Детский сад № 214", 4217038310</t>
  </si>
  <si>
    <t>МБ ДОУ "Детский сад № 208", 4217030199</t>
  </si>
  <si>
    <t>МБ ДОУ "Детский сад № 206", 4217036095</t>
  </si>
  <si>
    <t>МБ ДОУ "Детский сад № 200", 4217029563</t>
  </si>
  <si>
    <t>МБ ДОУ "Детский сад № 196", 4217031114</t>
  </si>
  <si>
    <t>МБ ДОУ "Детский сад № 186", 4217023434</t>
  </si>
  <si>
    <t>МБ ДОУ "Детский сад № 182", 4217031107</t>
  </si>
  <si>
    <t>МБДОУ "Детский сад № 178", 4217084395</t>
  </si>
  <si>
    <t>МБДОУ "Детский сад № 172", 4217031026</t>
  </si>
  <si>
    <t>МБ ДОУ "Детский сад № 158", 4217031019</t>
  </si>
  <si>
    <t>МБ ДОУ "Детский сад №150", 4217029524</t>
  </si>
  <si>
    <t>МБ ДОУ "Детский сад № 144", 4217029443</t>
  </si>
  <si>
    <t>МБ ДОУ "Детский сад № 133", 4217031516</t>
  </si>
  <si>
    <t>МБ ДОУ "Детский сад № 131", 4217031330</t>
  </si>
  <si>
    <t>МБ ДОУ "Детский сад № 118", 4217032485</t>
  </si>
  <si>
    <t>МБ ДОУ "Детский сад № 108", 4217030600</t>
  </si>
  <si>
    <t>МБ ДОУ "Детский сад № 88", 4217031001</t>
  </si>
  <si>
    <t xml:space="preserve">МБ ДОУ "Детский сад № 70", 4217030985 </t>
  </si>
  <si>
    <t>МБ ДОУ "Детский сад № 58", 4217030978</t>
  </si>
  <si>
    <t>МБ ДОУ "Детский сад № 55", 4217023410</t>
  </si>
  <si>
    <t>МБ ДОУ "Детский сад № 54", 4217035077</t>
  </si>
  <si>
    <t>МБ ДОУ "Детский сад № 48", 4217031322</t>
  </si>
  <si>
    <t>МБ ДОУ "Детский сад № 44", 4217160737</t>
  </si>
  <si>
    <t>МБ ДОУ "Детский сад № 42", 4217032090</t>
  </si>
  <si>
    <t>МБ ДОУ "Детский сад № 35", 4217037074</t>
  </si>
  <si>
    <t>МБДОУ "Детский сад № 33", 4217037726</t>
  </si>
  <si>
    <t>МБ ДОУ "Детский сад № 22", 4217164210</t>
  </si>
  <si>
    <t>МБ ДОУ "Детский сад № 18", 4217029468</t>
  </si>
  <si>
    <t>МБ ДОУ "Детский сад № 11", 4217030960</t>
  </si>
  <si>
    <t>МБ ДОУ "Детский сад № 10", 4217030590</t>
  </si>
  <si>
    <t>МБ ДОУ "Детский сад № 9", 4217163632</t>
  </si>
  <si>
    <t>Комитет охраны окружающей среды и природных ресурсов администрации города Новокузнецка, 4216003604</t>
  </si>
  <si>
    <t>Комитет социальной защиты администрации города Новокузнецка, 4216006718</t>
  </si>
  <si>
    <t>МКУ ЦСПСиД, 4217023508</t>
  </si>
  <si>
    <t>МБУ КЦСОН Орджоникидзевского района, 4219004892</t>
  </si>
  <si>
    <t>МКУ СРЦН "Алые паруса", 4218022401</t>
  </si>
  <si>
    <t>МБУ КЦСОН Куйбышевского района, 4220010996</t>
  </si>
  <si>
    <t>МБУ КЦСОН Центрального района, 4217025047</t>
  </si>
  <si>
    <t>МБУ КЦСОН Кузнецкого района, 4221009457</t>
  </si>
  <si>
    <t>МКУ СРЦН "Полярная звезда", 4221013157</t>
  </si>
  <si>
    <t>МКУ ДНП, 4217035221</t>
  </si>
  <si>
    <t>МБУ КЦСОН Новоильинского района, 4218017708</t>
  </si>
  <si>
    <t>МКУ СРЦН "Уютный дом", 4253034791</t>
  </si>
  <si>
    <t>МБУ КЦСОН Заводского района, 4218013164</t>
  </si>
  <si>
    <t>МКУ ЦРДиПсОВ, 4217023794</t>
  </si>
  <si>
    <t>КУМИ г. Новокузнецка, 4216006034</t>
  </si>
  <si>
    <t>Управление опеки и попечительства администрации города Новокузнецка, 4217079109</t>
  </si>
  <si>
    <t>0</t>
  </si>
  <si>
    <t>Комите городского контроля, 4217036578</t>
  </si>
  <si>
    <t>Новокузнецкий городской Совет народных депутатов, 4216007768</t>
  </si>
  <si>
    <t>Комитет по физической культуре, спорту и туризму администрации города Новокузнецка, 4216006845</t>
  </si>
  <si>
    <t>УДКХиБ, 4217044931</t>
  </si>
  <si>
    <t>УКС Администрации г. Новокузнецка, 4216005513</t>
  </si>
  <si>
    <t>Управление культуры администрации города Новокузнецка,4217037613</t>
  </si>
  <si>
    <t>Муниципальное казенное учреждение "Координационно-аналитический центр Управления культуры", 4217176818</t>
  </si>
  <si>
    <t>Муниципальное бюджетное учреждение дополнительного образования «Детская школа искусств №1», 4217170735</t>
  </si>
  <si>
    <t>Муниципальное бюджетное учреждение дополнительного образования "Детская музыкальная школа № 40", 4219003994</t>
  </si>
  <si>
    <t>МБУ "МИБС", 4217153000</t>
  </si>
  <si>
    <t>МТТП, 4216000191</t>
  </si>
  <si>
    <t>Управление по транспорту и связи, 4216006612</t>
  </si>
  <si>
    <t>МКУ Центральная диспетчерская служба, 4217194694</t>
  </si>
  <si>
    <t>Финансовое управление г.Новокузнецка, 4217201133</t>
  </si>
  <si>
    <t>Муниципальное предприятие города Новокузнецка «Новокузнецкое Городское Телерадиообъединение», 4216002015</t>
  </si>
  <si>
    <t>Приложение</t>
  </si>
  <si>
    <t>Информация об объеме закупок, осуществленных в 2021 году муниципальными заказчиками Новокузнецкого городского округа у субъектов малого предпринимательства, социально ориентированных некоммерческих организаций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</si>
</sst>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 wrapText="1"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4" fontId="5" fillId="0" borderId="10" xfId="52" applyNumberFormat="1" applyFont="1" applyFill="1" applyBorder="1" applyAlignment="1">
      <alignment horizontal="center" vertical="center" wrapText="1"/>
      <protection/>
    </xf>
    <xf numFmtId="4" fontId="2" fillId="0" borderId="10" xfId="52" applyNumberFormat="1" applyFont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/>
    </xf>
    <xf numFmtId="0" fontId="39" fillId="0" borderId="10" xfId="52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2" fillId="0" borderId="10" xfId="52" applyFont="1" applyBorder="1" applyAlignment="1">
      <alignment horizontal="left" vertical="center" wrapText="1"/>
      <protection/>
    </xf>
    <xf numFmtId="0" fontId="38" fillId="0" borderId="10" xfId="0" applyFont="1" applyBorder="1" applyAlignment="1">
      <alignment horizontal="left" vertical="center"/>
    </xf>
    <xf numFmtId="0" fontId="38" fillId="0" borderId="10" xfId="52" applyFont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52" applyFont="1" applyFill="1" applyBorder="1" applyAlignment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4" fontId="38" fillId="0" borderId="10" xfId="0" applyNumberFormat="1" applyFont="1" applyFill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4" fillId="0" borderId="10" xfId="53" applyNumberFormat="1" applyFont="1" applyFill="1" applyBorder="1" applyAlignment="1">
      <alignment horizontal="center" vertical="center"/>
      <protection/>
    </xf>
    <xf numFmtId="4" fontId="4" fillId="0" borderId="10" xfId="52" applyNumberFormat="1" applyFont="1" applyFill="1" applyBorder="1" applyAlignment="1" applyProtection="1">
      <alignment horizontal="center" vertical="center" wrapText="1"/>
      <protection locked="0"/>
    </xf>
    <xf numFmtId="4" fontId="38" fillId="0" borderId="10" xfId="0" applyNumberFormat="1" applyFont="1" applyFill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38" fillId="0" borderId="0" xfId="0" applyFont="1" applyAlignment="1">
      <alignment horizontal="right"/>
    </xf>
    <xf numFmtId="0" fontId="40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7"/>
  <sheetViews>
    <sheetView tabSelected="1" zoomScalePageLayoutView="0" workbookViewId="0" topLeftCell="A1">
      <selection activeCell="A2" sqref="A2:D2"/>
    </sheetView>
  </sheetViews>
  <sheetFormatPr defaultColWidth="9.140625" defaultRowHeight="15"/>
  <cols>
    <col min="1" max="1" width="4.421875" style="0" customWidth="1"/>
    <col min="2" max="2" width="16.00390625" style="0" customWidth="1"/>
    <col min="3" max="3" width="36.421875" style="0" customWidth="1"/>
    <col min="4" max="4" width="23.8515625" style="0" customWidth="1"/>
  </cols>
  <sheetData>
    <row r="1" ht="15">
      <c r="D1" s="35" t="s">
        <v>305</v>
      </c>
    </row>
    <row r="2" spans="1:4" ht="58.5" customHeight="1">
      <c r="A2" s="36" t="s">
        <v>306</v>
      </c>
      <c r="B2" s="36"/>
      <c r="C2" s="36"/>
      <c r="D2" s="36"/>
    </row>
    <row r="4" spans="1:4" ht="99.75">
      <c r="A4" s="32" t="s">
        <v>0</v>
      </c>
      <c r="B4" s="32" t="s">
        <v>1</v>
      </c>
      <c r="C4" s="32" t="s">
        <v>2</v>
      </c>
      <c r="D4" s="32" t="s">
        <v>3</v>
      </c>
    </row>
    <row r="5" spans="1:4" ht="30">
      <c r="A5" s="14">
        <v>1</v>
      </c>
      <c r="B5" s="8" t="s">
        <v>5</v>
      </c>
      <c r="C5" s="9" t="s">
        <v>4</v>
      </c>
      <c r="D5" s="1">
        <v>4593250</v>
      </c>
    </row>
    <row r="6" spans="1:4" ht="30">
      <c r="A6" s="14">
        <v>2</v>
      </c>
      <c r="B6" s="8" t="s">
        <v>5</v>
      </c>
      <c r="C6" s="9" t="s">
        <v>6</v>
      </c>
      <c r="D6" s="1">
        <v>4473620</v>
      </c>
    </row>
    <row r="7" spans="1:4" ht="45">
      <c r="A7" s="14">
        <v>3</v>
      </c>
      <c r="B7" s="8" t="s">
        <v>5</v>
      </c>
      <c r="C7" s="9" t="s">
        <v>7</v>
      </c>
      <c r="D7" s="23">
        <v>0</v>
      </c>
    </row>
    <row r="8" spans="1:4" ht="30">
      <c r="A8" s="14">
        <v>4</v>
      </c>
      <c r="B8" s="8" t="s">
        <v>5</v>
      </c>
      <c r="C8" s="9" t="s">
        <v>8</v>
      </c>
      <c r="D8" s="24">
        <v>10570565.93</v>
      </c>
    </row>
    <row r="9" spans="1:4" ht="45">
      <c r="A9" s="14">
        <v>5</v>
      </c>
      <c r="B9" s="8" t="s">
        <v>5</v>
      </c>
      <c r="C9" s="11" t="s">
        <v>9</v>
      </c>
      <c r="D9" s="2">
        <v>14002667.36</v>
      </c>
    </row>
    <row r="10" spans="1:4" ht="45">
      <c r="A10" s="14">
        <v>6</v>
      </c>
      <c r="B10" s="8" t="s">
        <v>5</v>
      </c>
      <c r="C10" s="15" t="s">
        <v>10</v>
      </c>
      <c r="D10" s="1">
        <v>18216668.79</v>
      </c>
    </row>
    <row r="11" spans="1:4" ht="30">
      <c r="A11" s="14">
        <v>7</v>
      </c>
      <c r="B11" s="8" t="s">
        <v>5</v>
      </c>
      <c r="C11" s="9" t="s">
        <v>11</v>
      </c>
      <c r="D11" s="3">
        <v>3272118</v>
      </c>
    </row>
    <row r="12" spans="1:4" ht="45">
      <c r="A12" s="14">
        <v>8</v>
      </c>
      <c r="B12" s="8" t="s">
        <v>5</v>
      </c>
      <c r="C12" s="9" t="s">
        <v>12</v>
      </c>
      <c r="D12" s="3">
        <v>401980</v>
      </c>
    </row>
    <row r="13" spans="1:4" ht="75">
      <c r="A13" s="14">
        <v>9</v>
      </c>
      <c r="B13" s="8" t="s">
        <v>5</v>
      </c>
      <c r="C13" s="9" t="s">
        <v>13</v>
      </c>
      <c r="D13" s="23">
        <v>0</v>
      </c>
    </row>
    <row r="14" spans="1:4" ht="45">
      <c r="A14" s="14">
        <v>10</v>
      </c>
      <c r="B14" s="8" t="s">
        <v>5</v>
      </c>
      <c r="C14" s="9" t="s">
        <v>14</v>
      </c>
      <c r="D14" s="3">
        <v>10031799</v>
      </c>
    </row>
    <row r="15" spans="1:4" ht="30">
      <c r="A15" s="14">
        <v>11</v>
      </c>
      <c r="B15" s="8" t="s">
        <v>5</v>
      </c>
      <c r="C15" s="5" t="s">
        <v>15</v>
      </c>
      <c r="D15" s="25">
        <v>0</v>
      </c>
    </row>
    <row r="16" spans="1:4" ht="30">
      <c r="A16" s="14">
        <v>12</v>
      </c>
      <c r="B16" s="8" t="s">
        <v>5</v>
      </c>
      <c r="C16" s="16" t="s">
        <v>16</v>
      </c>
      <c r="D16" s="26">
        <v>0</v>
      </c>
    </row>
    <row r="17" spans="1:4" ht="30">
      <c r="A17" s="14">
        <v>13</v>
      </c>
      <c r="B17" s="8" t="s">
        <v>5</v>
      </c>
      <c r="C17" s="8" t="s">
        <v>17</v>
      </c>
      <c r="D17" s="4">
        <v>53359678</v>
      </c>
    </row>
    <row r="18" spans="1:4" ht="30">
      <c r="A18" s="14">
        <v>14</v>
      </c>
      <c r="B18" s="8" t="s">
        <v>5</v>
      </c>
      <c r="C18" s="9" t="s">
        <v>18</v>
      </c>
      <c r="D18" s="3">
        <v>715768.7</v>
      </c>
    </row>
    <row r="19" spans="1:4" ht="30">
      <c r="A19" s="14">
        <v>15</v>
      </c>
      <c r="B19" s="8" t="s">
        <v>5</v>
      </c>
      <c r="C19" s="17" t="s">
        <v>19</v>
      </c>
      <c r="D19" s="27">
        <v>142617.99</v>
      </c>
    </row>
    <row r="20" spans="1:4" ht="30">
      <c r="A20" s="14">
        <v>16</v>
      </c>
      <c r="B20" s="8" t="s">
        <v>5</v>
      </c>
      <c r="C20" s="17" t="s">
        <v>20</v>
      </c>
      <c r="D20" s="27">
        <v>131269.24</v>
      </c>
    </row>
    <row r="21" spans="1:4" ht="30">
      <c r="A21" s="14">
        <v>17</v>
      </c>
      <c r="B21" s="8" t="s">
        <v>5</v>
      </c>
      <c r="C21" s="18" t="s">
        <v>21</v>
      </c>
      <c r="D21" s="27">
        <v>125006.72999999998</v>
      </c>
    </row>
    <row r="22" spans="1:4" ht="30">
      <c r="A22" s="14">
        <v>18</v>
      </c>
      <c r="B22" s="8" t="s">
        <v>5</v>
      </c>
      <c r="C22" s="18" t="s">
        <v>22</v>
      </c>
      <c r="D22" s="27">
        <v>124516.9</v>
      </c>
    </row>
    <row r="23" spans="1:4" ht="30">
      <c r="A23" s="14">
        <v>19</v>
      </c>
      <c r="B23" s="8" t="s">
        <v>5</v>
      </c>
      <c r="C23" s="18" t="s">
        <v>23</v>
      </c>
      <c r="D23" s="27">
        <v>232624.08</v>
      </c>
    </row>
    <row r="24" spans="1:4" ht="30">
      <c r="A24" s="14">
        <v>20</v>
      </c>
      <c r="B24" s="8" t="s">
        <v>5</v>
      </c>
      <c r="C24" s="18" t="s">
        <v>24</v>
      </c>
      <c r="D24" s="27">
        <v>175503</v>
      </c>
    </row>
    <row r="25" spans="1:4" ht="30">
      <c r="A25" s="14">
        <v>21</v>
      </c>
      <c r="B25" s="8" t="s">
        <v>5</v>
      </c>
      <c r="C25" s="18" t="s">
        <v>25</v>
      </c>
      <c r="D25" s="27">
        <v>150512.47</v>
      </c>
    </row>
    <row r="26" spans="1:4" ht="30">
      <c r="A26" s="14">
        <v>22</v>
      </c>
      <c r="B26" s="8" t="s">
        <v>5</v>
      </c>
      <c r="C26" s="18" t="s">
        <v>26</v>
      </c>
      <c r="D26" s="27">
        <v>184915.56999999998</v>
      </c>
    </row>
    <row r="27" spans="1:4" ht="30">
      <c r="A27" s="14">
        <v>23</v>
      </c>
      <c r="B27" s="8" t="s">
        <v>5</v>
      </c>
      <c r="C27" s="18" t="s">
        <v>27</v>
      </c>
      <c r="D27" s="27">
        <v>291565.48000000004</v>
      </c>
    </row>
    <row r="28" spans="1:4" ht="30">
      <c r="A28" s="14">
        <v>24</v>
      </c>
      <c r="B28" s="8" t="s">
        <v>5</v>
      </c>
      <c r="C28" s="18" t="s">
        <v>28</v>
      </c>
      <c r="D28" s="27">
        <v>133230.27000000002</v>
      </c>
    </row>
    <row r="29" spans="1:4" ht="30">
      <c r="A29" s="14">
        <v>25</v>
      </c>
      <c r="B29" s="8" t="s">
        <v>5</v>
      </c>
      <c r="C29" s="18" t="s">
        <v>29</v>
      </c>
      <c r="D29" s="27">
        <v>147408.03000000003</v>
      </c>
    </row>
    <row r="30" spans="1:4" ht="30">
      <c r="A30" s="14">
        <v>26</v>
      </c>
      <c r="B30" s="8" t="s">
        <v>5</v>
      </c>
      <c r="C30" s="18" t="s">
        <v>30</v>
      </c>
      <c r="D30" s="27">
        <v>104520.53</v>
      </c>
    </row>
    <row r="31" spans="1:4" ht="30">
      <c r="A31" s="14">
        <v>27</v>
      </c>
      <c r="B31" s="8" t="s">
        <v>5</v>
      </c>
      <c r="C31" s="18" t="s">
        <v>31</v>
      </c>
      <c r="D31" s="27">
        <v>215394.22</v>
      </c>
    </row>
    <row r="32" spans="1:4" ht="30">
      <c r="A32" s="14">
        <v>28</v>
      </c>
      <c r="B32" s="8" t="s">
        <v>5</v>
      </c>
      <c r="C32" s="18" t="s">
        <v>32</v>
      </c>
      <c r="D32" s="27">
        <v>156058.59</v>
      </c>
    </row>
    <row r="33" spans="1:4" ht="30">
      <c r="A33" s="14">
        <v>29</v>
      </c>
      <c r="B33" s="8" t="s">
        <v>5</v>
      </c>
      <c r="C33" s="18" t="s">
        <v>33</v>
      </c>
      <c r="D33" s="27">
        <v>187854.73</v>
      </c>
    </row>
    <row r="34" spans="1:4" ht="30">
      <c r="A34" s="14">
        <v>30</v>
      </c>
      <c r="B34" s="8" t="s">
        <v>5</v>
      </c>
      <c r="C34" s="18" t="s">
        <v>34</v>
      </c>
      <c r="D34" s="27">
        <v>84268.09</v>
      </c>
    </row>
    <row r="35" spans="1:4" ht="30">
      <c r="A35" s="14">
        <v>31</v>
      </c>
      <c r="B35" s="8" t="s">
        <v>5</v>
      </c>
      <c r="C35" s="18" t="s">
        <v>35</v>
      </c>
      <c r="D35" s="27">
        <v>142545.07</v>
      </c>
    </row>
    <row r="36" spans="1:4" ht="30">
      <c r="A36" s="14">
        <v>32</v>
      </c>
      <c r="B36" s="8" t="s">
        <v>5</v>
      </c>
      <c r="C36" s="18" t="s">
        <v>36</v>
      </c>
      <c r="D36" s="27">
        <v>147997.9</v>
      </c>
    </row>
    <row r="37" spans="1:4" ht="30">
      <c r="A37" s="14">
        <v>33</v>
      </c>
      <c r="B37" s="8" t="s">
        <v>5</v>
      </c>
      <c r="C37" s="18" t="s">
        <v>37</v>
      </c>
      <c r="D37" s="27">
        <v>140327.79</v>
      </c>
    </row>
    <row r="38" spans="1:4" ht="30">
      <c r="A38" s="14">
        <v>34</v>
      </c>
      <c r="B38" s="8" t="s">
        <v>5</v>
      </c>
      <c r="C38" s="18" t="s">
        <v>38</v>
      </c>
      <c r="D38" s="27">
        <v>329508.43999999994</v>
      </c>
    </row>
    <row r="39" spans="1:4" ht="30">
      <c r="A39" s="14">
        <v>35</v>
      </c>
      <c r="B39" s="8" t="s">
        <v>5</v>
      </c>
      <c r="C39" s="18" t="s">
        <v>39</v>
      </c>
      <c r="D39" s="27">
        <v>206442.19999999998</v>
      </c>
    </row>
    <row r="40" spans="1:4" ht="30">
      <c r="A40" s="14">
        <v>36</v>
      </c>
      <c r="B40" s="8" t="s">
        <v>5</v>
      </c>
      <c r="C40" s="18" t="s">
        <v>40</v>
      </c>
      <c r="D40" s="27">
        <v>72807.91999999998</v>
      </c>
    </row>
    <row r="41" spans="1:4" ht="30">
      <c r="A41" s="14">
        <v>37</v>
      </c>
      <c r="B41" s="8" t="s">
        <v>5</v>
      </c>
      <c r="C41" s="18" t="s">
        <v>41</v>
      </c>
      <c r="D41" s="27">
        <v>156305.87</v>
      </c>
    </row>
    <row r="42" spans="1:4" ht="30">
      <c r="A42" s="14">
        <v>38</v>
      </c>
      <c r="B42" s="8" t="s">
        <v>5</v>
      </c>
      <c r="C42" s="18" t="s">
        <v>42</v>
      </c>
      <c r="D42" s="27">
        <v>115664.92</v>
      </c>
    </row>
    <row r="43" spans="1:4" ht="30">
      <c r="A43" s="14">
        <v>39</v>
      </c>
      <c r="B43" s="8" t="s">
        <v>5</v>
      </c>
      <c r="C43" s="18" t="s">
        <v>43</v>
      </c>
      <c r="D43" s="27">
        <v>247486.16</v>
      </c>
    </row>
    <row r="44" spans="1:4" ht="30">
      <c r="A44" s="14">
        <v>40</v>
      </c>
      <c r="B44" s="8" t="s">
        <v>5</v>
      </c>
      <c r="C44" s="18" t="s">
        <v>44</v>
      </c>
      <c r="D44" s="27">
        <v>140741.65999999997</v>
      </c>
    </row>
    <row r="45" spans="1:4" ht="30">
      <c r="A45" s="14">
        <v>41</v>
      </c>
      <c r="B45" s="8" t="s">
        <v>5</v>
      </c>
      <c r="C45" s="18" t="s">
        <v>45</v>
      </c>
      <c r="D45" s="27">
        <v>173926.88</v>
      </c>
    </row>
    <row r="46" spans="1:4" ht="30">
      <c r="A46" s="14">
        <v>42</v>
      </c>
      <c r="B46" s="8" t="s">
        <v>5</v>
      </c>
      <c r="C46" s="18" t="s">
        <v>46</v>
      </c>
      <c r="D46" s="27">
        <v>178005.84</v>
      </c>
    </row>
    <row r="47" spans="1:4" ht="30">
      <c r="A47" s="14">
        <v>43</v>
      </c>
      <c r="B47" s="8" t="s">
        <v>5</v>
      </c>
      <c r="C47" s="18" t="s">
        <v>47</v>
      </c>
      <c r="D47" s="27">
        <v>344782.15</v>
      </c>
    </row>
    <row r="48" spans="1:4" ht="30">
      <c r="A48" s="14">
        <v>44</v>
      </c>
      <c r="B48" s="8" t="s">
        <v>5</v>
      </c>
      <c r="C48" s="18" t="s">
        <v>48</v>
      </c>
      <c r="D48" s="27">
        <v>120282.39000000001</v>
      </c>
    </row>
    <row r="49" spans="1:4" ht="45">
      <c r="A49" s="14">
        <v>45</v>
      </c>
      <c r="B49" s="8" t="s">
        <v>5</v>
      </c>
      <c r="C49" s="18" t="s">
        <v>49</v>
      </c>
      <c r="D49" s="1">
        <v>1076051.74</v>
      </c>
    </row>
    <row r="50" spans="1:4" ht="45">
      <c r="A50" s="14">
        <v>46</v>
      </c>
      <c r="B50" s="8" t="s">
        <v>5</v>
      </c>
      <c r="C50" s="18" t="s">
        <v>50</v>
      </c>
      <c r="D50" s="1">
        <v>1114986.38</v>
      </c>
    </row>
    <row r="51" spans="1:4" ht="45">
      <c r="A51" s="14">
        <v>47</v>
      </c>
      <c r="B51" s="8" t="s">
        <v>5</v>
      </c>
      <c r="C51" s="17" t="s">
        <v>51</v>
      </c>
      <c r="D51" s="1">
        <v>991129.87</v>
      </c>
    </row>
    <row r="52" spans="1:4" ht="45">
      <c r="A52" s="14">
        <v>48</v>
      </c>
      <c r="B52" s="8" t="s">
        <v>5</v>
      </c>
      <c r="C52" s="18" t="s">
        <v>52</v>
      </c>
      <c r="D52" s="1">
        <v>650412.63</v>
      </c>
    </row>
    <row r="53" spans="1:4" ht="30">
      <c r="A53" s="14">
        <v>49</v>
      </c>
      <c r="B53" s="8" t="s">
        <v>5</v>
      </c>
      <c r="C53" s="18" t="s">
        <v>53</v>
      </c>
      <c r="D53" s="1">
        <v>1181357.53</v>
      </c>
    </row>
    <row r="54" spans="1:4" ht="30">
      <c r="A54" s="14">
        <v>50</v>
      </c>
      <c r="B54" s="8" t="s">
        <v>5</v>
      </c>
      <c r="C54" s="18" t="s">
        <v>54</v>
      </c>
      <c r="D54" s="1">
        <v>900220.43</v>
      </c>
    </row>
    <row r="55" spans="1:4" ht="45">
      <c r="A55" s="14">
        <v>51</v>
      </c>
      <c r="B55" s="8" t="s">
        <v>5</v>
      </c>
      <c r="C55" s="18" t="s">
        <v>55</v>
      </c>
      <c r="D55" s="1">
        <v>1082320.29</v>
      </c>
    </row>
    <row r="56" spans="1:4" ht="45">
      <c r="A56" s="14">
        <v>52</v>
      </c>
      <c r="B56" s="8" t="s">
        <v>5</v>
      </c>
      <c r="C56" s="18" t="s">
        <v>56</v>
      </c>
      <c r="D56" s="1">
        <v>1975579.31</v>
      </c>
    </row>
    <row r="57" spans="1:4" ht="45">
      <c r="A57" s="14">
        <v>53</v>
      </c>
      <c r="B57" s="8" t="s">
        <v>5</v>
      </c>
      <c r="C57" s="18" t="s">
        <v>57</v>
      </c>
      <c r="D57" s="1">
        <v>404430.91</v>
      </c>
    </row>
    <row r="58" spans="1:4" ht="45">
      <c r="A58" s="14">
        <v>54</v>
      </c>
      <c r="B58" s="8" t="s">
        <v>5</v>
      </c>
      <c r="C58" s="18" t="s">
        <v>58</v>
      </c>
      <c r="D58" s="1">
        <v>1063892.16</v>
      </c>
    </row>
    <row r="59" spans="1:4" ht="45">
      <c r="A59" s="14">
        <v>55</v>
      </c>
      <c r="B59" s="8" t="s">
        <v>5</v>
      </c>
      <c r="C59" s="18" t="s">
        <v>59</v>
      </c>
      <c r="D59" s="1">
        <v>935692.05</v>
      </c>
    </row>
    <row r="60" spans="1:4" ht="30">
      <c r="A60" s="14">
        <v>56</v>
      </c>
      <c r="B60" s="8" t="s">
        <v>5</v>
      </c>
      <c r="C60" s="17" t="s">
        <v>60</v>
      </c>
      <c r="D60" s="1">
        <v>5639.95</v>
      </c>
    </row>
    <row r="61" spans="1:4" ht="30">
      <c r="A61" s="14">
        <v>57</v>
      </c>
      <c r="B61" s="8" t="s">
        <v>5</v>
      </c>
      <c r="C61" s="17" t="s">
        <v>61</v>
      </c>
      <c r="D61" s="1">
        <f>225.63+1340.54</f>
        <v>1566.17</v>
      </c>
    </row>
    <row r="62" spans="1:4" ht="30">
      <c r="A62" s="14">
        <v>58</v>
      </c>
      <c r="B62" s="8" t="s">
        <v>5</v>
      </c>
      <c r="C62" s="17" t="s">
        <v>62</v>
      </c>
      <c r="D62" s="1">
        <v>3968.37</v>
      </c>
    </row>
    <row r="63" spans="1:4" ht="30">
      <c r="A63" s="14">
        <v>59</v>
      </c>
      <c r="B63" s="8" t="s">
        <v>5</v>
      </c>
      <c r="C63" s="17" t="s">
        <v>63</v>
      </c>
      <c r="D63" s="1">
        <v>4194.74</v>
      </c>
    </row>
    <row r="64" spans="1:4" ht="30">
      <c r="A64" s="14">
        <v>60</v>
      </c>
      <c r="B64" s="8" t="s">
        <v>5</v>
      </c>
      <c r="C64" s="18" t="s">
        <v>64</v>
      </c>
      <c r="D64" s="1">
        <f>408.35+7729.67</f>
        <v>8138.02</v>
      </c>
    </row>
    <row r="65" spans="1:4" ht="30">
      <c r="A65" s="14">
        <v>61</v>
      </c>
      <c r="B65" s="8" t="s">
        <v>5</v>
      </c>
      <c r="C65" s="18" t="s">
        <v>65</v>
      </c>
      <c r="D65" s="27">
        <v>201321.60000000003</v>
      </c>
    </row>
    <row r="66" spans="1:4" ht="30">
      <c r="A66" s="14">
        <v>62</v>
      </c>
      <c r="B66" s="8" t="s">
        <v>5</v>
      </c>
      <c r="C66" s="18" t="s">
        <v>66</v>
      </c>
      <c r="D66" s="27">
        <v>336817.51</v>
      </c>
    </row>
    <row r="67" spans="1:4" ht="30">
      <c r="A67" s="14">
        <v>63</v>
      </c>
      <c r="B67" s="8" t="s">
        <v>5</v>
      </c>
      <c r="C67" s="18" t="s">
        <v>67</v>
      </c>
      <c r="D67" s="27">
        <v>142948.14</v>
      </c>
    </row>
    <row r="68" spans="1:4" ht="30">
      <c r="A68" s="14">
        <v>64</v>
      </c>
      <c r="B68" s="8" t="s">
        <v>5</v>
      </c>
      <c r="C68" s="18" t="s">
        <v>68</v>
      </c>
      <c r="D68" s="27">
        <v>103977.11</v>
      </c>
    </row>
    <row r="69" spans="1:4" ht="30">
      <c r="A69" s="14">
        <v>65</v>
      </c>
      <c r="B69" s="8" t="s">
        <v>5</v>
      </c>
      <c r="C69" s="18" t="s">
        <v>69</v>
      </c>
      <c r="D69" s="27">
        <v>327634.30999999994</v>
      </c>
    </row>
    <row r="70" spans="1:4" ht="30">
      <c r="A70" s="14">
        <v>66</v>
      </c>
      <c r="B70" s="8" t="s">
        <v>5</v>
      </c>
      <c r="C70" s="18" t="s">
        <v>70</v>
      </c>
      <c r="D70" s="27">
        <v>230464.65999999997</v>
      </c>
    </row>
    <row r="71" spans="1:4" ht="30">
      <c r="A71" s="14">
        <v>67</v>
      </c>
      <c r="B71" s="8" t="s">
        <v>5</v>
      </c>
      <c r="C71" s="18" t="s">
        <v>71</v>
      </c>
      <c r="D71" s="27">
        <v>207617.12999999998</v>
      </c>
    </row>
    <row r="72" spans="1:4" ht="30">
      <c r="A72" s="14">
        <v>68</v>
      </c>
      <c r="B72" s="8" t="s">
        <v>5</v>
      </c>
      <c r="C72" s="18" t="s">
        <v>72</v>
      </c>
      <c r="D72" s="27">
        <v>382243.82</v>
      </c>
    </row>
    <row r="73" spans="1:4" ht="30">
      <c r="A73" s="14">
        <v>69</v>
      </c>
      <c r="B73" s="8" t="s">
        <v>5</v>
      </c>
      <c r="C73" s="18" t="s">
        <v>73</v>
      </c>
      <c r="D73" s="27">
        <v>290911.4</v>
      </c>
    </row>
    <row r="74" spans="1:4" ht="30">
      <c r="A74" s="14">
        <v>70</v>
      </c>
      <c r="B74" s="8" t="s">
        <v>5</v>
      </c>
      <c r="C74" s="18" t="s">
        <v>74</v>
      </c>
      <c r="D74" s="27">
        <v>311892.76</v>
      </c>
    </row>
    <row r="75" spans="1:4" ht="30">
      <c r="A75" s="14">
        <v>71</v>
      </c>
      <c r="B75" s="8" t="s">
        <v>5</v>
      </c>
      <c r="C75" s="18" t="s">
        <v>75</v>
      </c>
      <c r="D75" s="27">
        <v>304566.1</v>
      </c>
    </row>
    <row r="76" spans="1:4" ht="30">
      <c r="A76" s="14">
        <v>72</v>
      </c>
      <c r="B76" s="8" t="s">
        <v>5</v>
      </c>
      <c r="C76" s="18" t="s">
        <v>76</v>
      </c>
      <c r="D76" s="27">
        <v>293803.91</v>
      </c>
    </row>
    <row r="77" spans="1:4" ht="30">
      <c r="A77" s="14">
        <v>73</v>
      </c>
      <c r="B77" s="8" t="s">
        <v>5</v>
      </c>
      <c r="C77" s="18" t="s">
        <v>77</v>
      </c>
      <c r="D77" s="27">
        <v>149359.59</v>
      </c>
    </row>
    <row r="78" spans="1:4" ht="30">
      <c r="A78" s="14">
        <v>74</v>
      </c>
      <c r="B78" s="8" t="s">
        <v>5</v>
      </c>
      <c r="C78" s="18" t="s">
        <v>78</v>
      </c>
      <c r="D78" s="27">
        <v>385435.2</v>
      </c>
    </row>
    <row r="79" spans="1:4" ht="30">
      <c r="A79" s="14">
        <v>75</v>
      </c>
      <c r="B79" s="8" t="s">
        <v>5</v>
      </c>
      <c r="C79" s="18" t="s">
        <v>79</v>
      </c>
      <c r="D79" s="27">
        <v>205737.52999999997</v>
      </c>
    </row>
    <row r="80" spans="1:4" ht="30">
      <c r="A80" s="14">
        <v>76</v>
      </c>
      <c r="B80" s="8" t="s">
        <v>5</v>
      </c>
      <c r="C80" s="18" t="s">
        <v>80</v>
      </c>
      <c r="D80" s="27">
        <v>323381.09</v>
      </c>
    </row>
    <row r="81" spans="1:4" ht="30">
      <c r="A81" s="14">
        <v>77</v>
      </c>
      <c r="B81" s="8" t="s">
        <v>5</v>
      </c>
      <c r="C81" s="18" t="s">
        <v>81</v>
      </c>
      <c r="D81" s="27">
        <v>317950.57</v>
      </c>
    </row>
    <row r="82" spans="1:4" ht="30">
      <c r="A82" s="14">
        <v>78</v>
      </c>
      <c r="B82" s="8" t="s">
        <v>5</v>
      </c>
      <c r="C82" s="18" t="s">
        <v>82</v>
      </c>
      <c r="D82" s="27">
        <v>233894.73</v>
      </c>
    </row>
    <row r="83" spans="1:4" ht="30">
      <c r="A83" s="14">
        <v>79</v>
      </c>
      <c r="B83" s="8" t="s">
        <v>5</v>
      </c>
      <c r="C83" s="18" t="s">
        <v>83</v>
      </c>
      <c r="D83" s="27">
        <v>286370.06</v>
      </c>
    </row>
    <row r="84" spans="1:4" ht="30">
      <c r="A84" s="14">
        <v>80</v>
      </c>
      <c r="B84" s="8" t="s">
        <v>5</v>
      </c>
      <c r="C84" s="18" t="s">
        <v>84</v>
      </c>
      <c r="D84" s="1">
        <v>3147</v>
      </c>
    </row>
    <row r="85" spans="1:4" ht="30">
      <c r="A85" s="14">
        <v>81</v>
      </c>
      <c r="B85" s="8" t="s">
        <v>5</v>
      </c>
      <c r="C85" s="18" t="s">
        <v>85</v>
      </c>
      <c r="D85" s="1">
        <v>6305.65</v>
      </c>
    </row>
    <row r="86" spans="1:4" ht="30">
      <c r="A86" s="14">
        <v>82</v>
      </c>
      <c r="B86" s="8" t="s">
        <v>5</v>
      </c>
      <c r="C86" s="18" t="s">
        <v>86</v>
      </c>
      <c r="D86" s="1">
        <v>1531734.3</v>
      </c>
    </row>
    <row r="87" spans="1:4" ht="30">
      <c r="A87" s="14">
        <v>83</v>
      </c>
      <c r="B87" s="8" t="s">
        <v>5</v>
      </c>
      <c r="C87" s="18" t="s">
        <v>87</v>
      </c>
      <c r="D87" s="1">
        <v>876346.32</v>
      </c>
    </row>
    <row r="88" spans="1:4" ht="30">
      <c r="A88" s="14">
        <v>84</v>
      </c>
      <c r="B88" s="8" t="s">
        <v>5</v>
      </c>
      <c r="C88" s="18" t="s">
        <v>88</v>
      </c>
      <c r="D88" s="1">
        <v>911446.89</v>
      </c>
    </row>
    <row r="89" spans="1:4" ht="30">
      <c r="A89" s="14">
        <v>85</v>
      </c>
      <c r="B89" s="8" t="s">
        <v>5</v>
      </c>
      <c r="C89" s="18" t="s">
        <v>89</v>
      </c>
      <c r="D89" s="1">
        <v>919398.43</v>
      </c>
    </row>
    <row r="90" spans="1:4" ht="30">
      <c r="A90" s="14">
        <v>86</v>
      </c>
      <c r="B90" s="8" t="s">
        <v>5</v>
      </c>
      <c r="C90" s="18" t="s">
        <v>90</v>
      </c>
      <c r="D90" s="1">
        <f>842133.57+2229862.92</f>
        <v>3071996.4899999998</v>
      </c>
    </row>
    <row r="91" spans="1:4" ht="30">
      <c r="A91" s="14">
        <v>87</v>
      </c>
      <c r="B91" s="8" t="s">
        <v>5</v>
      </c>
      <c r="C91" s="18" t="s">
        <v>91</v>
      </c>
      <c r="D91" s="1">
        <v>1431402.36</v>
      </c>
    </row>
    <row r="92" spans="1:4" ht="30">
      <c r="A92" s="14">
        <v>88</v>
      </c>
      <c r="B92" s="8" t="s">
        <v>5</v>
      </c>
      <c r="C92" s="18" t="s">
        <v>92</v>
      </c>
      <c r="D92" s="1">
        <v>968641.74</v>
      </c>
    </row>
    <row r="93" spans="1:4" ht="30">
      <c r="A93" s="14">
        <v>89</v>
      </c>
      <c r="B93" s="8" t="s">
        <v>5</v>
      </c>
      <c r="C93" s="18" t="s">
        <v>93</v>
      </c>
      <c r="D93" s="1">
        <v>1113832.34</v>
      </c>
    </row>
    <row r="94" spans="1:4" ht="30">
      <c r="A94" s="14">
        <v>90</v>
      </c>
      <c r="B94" s="8" t="s">
        <v>5</v>
      </c>
      <c r="C94" s="18" t="s">
        <v>94</v>
      </c>
      <c r="D94" s="1">
        <v>1426308.43</v>
      </c>
    </row>
    <row r="95" spans="1:4" ht="30">
      <c r="A95" s="14">
        <v>91</v>
      </c>
      <c r="B95" s="8" t="s">
        <v>5</v>
      </c>
      <c r="C95" s="19" t="s">
        <v>95</v>
      </c>
      <c r="D95" s="1">
        <v>16146700.12</v>
      </c>
    </row>
    <row r="96" spans="1:4" ht="60">
      <c r="A96" s="14">
        <v>92</v>
      </c>
      <c r="B96" s="8" t="s">
        <v>5</v>
      </c>
      <c r="C96" s="18" t="s">
        <v>96</v>
      </c>
      <c r="D96" s="1">
        <v>116305.25</v>
      </c>
    </row>
    <row r="97" spans="1:4" ht="60">
      <c r="A97" s="14">
        <v>93</v>
      </c>
      <c r="B97" s="8" t="s">
        <v>5</v>
      </c>
      <c r="C97" s="18" t="s">
        <v>97</v>
      </c>
      <c r="D97" s="1">
        <v>211732.55</v>
      </c>
    </row>
    <row r="98" spans="1:4" ht="60">
      <c r="A98" s="14">
        <v>94</v>
      </c>
      <c r="B98" s="8" t="s">
        <v>5</v>
      </c>
      <c r="C98" s="18" t="s">
        <v>98</v>
      </c>
      <c r="D98" s="28">
        <f>1655.04+38296.7+21235.95</f>
        <v>61187.69</v>
      </c>
    </row>
    <row r="99" spans="1:4" ht="60">
      <c r="A99" s="14">
        <v>95</v>
      </c>
      <c r="B99" s="8" t="s">
        <v>5</v>
      </c>
      <c r="C99" s="18" t="s">
        <v>99</v>
      </c>
      <c r="D99" s="1">
        <v>218654.76</v>
      </c>
    </row>
    <row r="100" spans="1:4" ht="60">
      <c r="A100" s="14">
        <v>96</v>
      </c>
      <c r="B100" s="8" t="s">
        <v>5</v>
      </c>
      <c r="C100" s="18" t="s">
        <v>100</v>
      </c>
      <c r="D100" s="1">
        <v>165871.25</v>
      </c>
    </row>
    <row r="101" spans="1:4" ht="60">
      <c r="A101" s="14">
        <v>97</v>
      </c>
      <c r="B101" s="8" t="s">
        <v>5</v>
      </c>
      <c r="C101" s="18" t="s">
        <v>101</v>
      </c>
      <c r="D101" s="1">
        <v>96815.48</v>
      </c>
    </row>
    <row r="102" spans="1:4" ht="60">
      <c r="A102" s="14">
        <v>98</v>
      </c>
      <c r="B102" s="8" t="s">
        <v>5</v>
      </c>
      <c r="C102" s="18" t="s">
        <v>102</v>
      </c>
      <c r="D102" s="28">
        <f>2511.4+17409.44+46126.7+45755.63</f>
        <v>111803.16999999998</v>
      </c>
    </row>
    <row r="103" spans="1:4" ht="60">
      <c r="A103" s="14">
        <v>99</v>
      </c>
      <c r="B103" s="8" t="s">
        <v>5</v>
      </c>
      <c r="C103" s="18" t="s">
        <v>103</v>
      </c>
      <c r="D103" s="1">
        <v>47240.73</v>
      </c>
    </row>
    <row r="104" spans="1:4" ht="60">
      <c r="A104" s="14">
        <v>100</v>
      </c>
      <c r="B104" s="8" t="s">
        <v>5</v>
      </c>
      <c r="C104" s="18" t="s">
        <v>104</v>
      </c>
      <c r="D104" s="1">
        <v>98764.87</v>
      </c>
    </row>
    <row r="105" spans="1:4" ht="60">
      <c r="A105" s="14">
        <v>101</v>
      </c>
      <c r="B105" s="8" t="s">
        <v>5</v>
      </c>
      <c r="C105" s="18" t="s">
        <v>105</v>
      </c>
      <c r="D105" s="1">
        <v>133030.89</v>
      </c>
    </row>
    <row r="106" spans="1:4" ht="60">
      <c r="A106" s="14">
        <v>102</v>
      </c>
      <c r="B106" s="8" t="s">
        <v>5</v>
      </c>
      <c r="C106" s="18" t="s">
        <v>106</v>
      </c>
      <c r="D106" s="1">
        <v>186616.09</v>
      </c>
    </row>
    <row r="107" spans="1:4" ht="60">
      <c r="A107" s="14">
        <v>103</v>
      </c>
      <c r="B107" s="8" t="s">
        <v>5</v>
      </c>
      <c r="C107" s="18" t="s">
        <v>107</v>
      </c>
      <c r="D107" s="1">
        <v>199799.4</v>
      </c>
    </row>
    <row r="108" spans="1:4" ht="60">
      <c r="A108" s="14">
        <v>104</v>
      </c>
      <c r="B108" s="8" t="s">
        <v>5</v>
      </c>
      <c r="C108" s="18" t="s">
        <v>108</v>
      </c>
      <c r="D108" s="1">
        <v>101265</v>
      </c>
    </row>
    <row r="109" spans="1:4" ht="60">
      <c r="A109" s="14">
        <v>105</v>
      </c>
      <c r="B109" s="8" t="s">
        <v>5</v>
      </c>
      <c r="C109" s="18" t="s">
        <v>109</v>
      </c>
      <c r="D109" s="1">
        <v>148179.93</v>
      </c>
    </row>
    <row r="110" spans="1:4" ht="60">
      <c r="A110" s="14">
        <v>106</v>
      </c>
      <c r="B110" s="8" t="s">
        <v>5</v>
      </c>
      <c r="C110" s="18" t="s">
        <v>110</v>
      </c>
      <c r="D110" s="1">
        <v>978815.88</v>
      </c>
    </row>
    <row r="111" spans="1:4" ht="60">
      <c r="A111" s="14">
        <v>107</v>
      </c>
      <c r="B111" s="8" t="s">
        <v>5</v>
      </c>
      <c r="C111" s="18" t="s">
        <v>111</v>
      </c>
      <c r="D111" s="1">
        <v>811526.45</v>
      </c>
    </row>
    <row r="112" spans="1:4" ht="45">
      <c r="A112" s="14">
        <v>108</v>
      </c>
      <c r="B112" s="8" t="s">
        <v>5</v>
      </c>
      <c r="C112" s="20" t="s">
        <v>112</v>
      </c>
      <c r="D112" s="1">
        <v>3246079.45</v>
      </c>
    </row>
    <row r="113" spans="1:4" ht="90">
      <c r="A113" s="14">
        <v>109</v>
      </c>
      <c r="B113" s="8" t="s">
        <v>5</v>
      </c>
      <c r="C113" s="18" t="s">
        <v>113</v>
      </c>
      <c r="D113" s="1">
        <v>312145.76</v>
      </c>
    </row>
    <row r="114" spans="1:4" ht="60">
      <c r="A114" s="14">
        <v>110</v>
      </c>
      <c r="B114" s="8" t="s">
        <v>5</v>
      </c>
      <c r="C114" s="18" t="s">
        <v>114</v>
      </c>
      <c r="D114" s="1">
        <v>377032.12</v>
      </c>
    </row>
    <row r="115" spans="1:4" ht="45">
      <c r="A115" s="14">
        <v>111</v>
      </c>
      <c r="B115" s="8" t="s">
        <v>5</v>
      </c>
      <c r="C115" s="20" t="s">
        <v>115</v>
      </c>
      <c r="D115" s="1">
        <f>1460246.41+44310.34</f>
        <v>1504556.75</v>
      </c>
    </row>
    <row r="116" spans="1:4" ht="60">
      <c r="A116" s="14">
        <v>112</v>
      </c>
      <c r="B116" s="8" t="s">
        <v>5</v>
      </c>
      <c r="C116" s="18" t="s">
        <v>116</v>
      </c>
      <c r="D116" s="1">
        <v>561639.05</v>
      </c>
    </row>
    <row r="117" spans="1:4" ht="60">
      <c r="A117" s="14">
        <v>113</v>
      </c>
      <c r="B117" s="8" t="s">
        <v>5</v>
      </c>
      <c r="C117" s="18" t="s">
        <v>117</v>
      </c>
      <c r="D117" s="1">
        <v>1095305.71</v>
      </c>
    </row>
    <row r="118" spans="1:4" ht="75">
      <c r="A118" s="14">
        <v>114</v>
      </c>
      <c r="B118" s="8" t="s">
        <v>5</v>
      </c>
      <c r="C118" s="18" t="s">
        <v>118</v>
      </c>
      <c r="D118" s="28">
        <v>2536.96</v>
      </c>
    </row>
    <row r="119" spans="1:4" ht="60">
      <c r="A119" s="14">
        <v>115</v>
      </c>
      <c r="B119" s="8" t="s">
        <v>5</v>
      </c>
      <c r="C119" s="18" t="s">
        <v>119</v>
      </c>
      <c r="D119" s="28">
        <v>131.91</v>
      </c>
    </row>
    <row r="120" spans="1:4" ht="60">
      <c r="A120" s="14">
        <v>116</v>
      </c>
      <c r="B120" s="8" t="s">
        <v>5</v>
      </c>
      <c r="C120" s="18" t="s">
        <v>120</v>
      </c>
      <c r="D120" s="1">
        <v>187233.72</v>
      </c>
    </row>
    <row r="121" spans="1:4" ht="60">
      <c r="A121" s="14">
        <v>117</v>
      </c>
      <c r="B121" s="8" t="s">
        <v>5</v>
      </c>
      <c r="C121" s="18" t="s">
        <v>121</v>
      </c>
      <c r="D121" s="1">
        <v>94030.58</v>
      </c>
    </row>
    <row r="122" spans="1:4" ht="60">
      <c r="A122" s="14">
        <v>118</v>
      </c>
      <c r="B122" s="8" t="s">
        <v>5</v>
      </c>
      <c r="C122" s="18" t="s">
        <v>122</v>
      </c>
      <c r="D122" s="1">
        <v>95147.5</v>
      </c>
    </row>
    <row r="123" spans="1:4" ht="60">
      <c r="A123" s="14">
        <v>119</v>
      </c>
      <c r="B123" s="8" t="s">
        <v>5</v>
      </c>
      <c r="C123" s="18" t="s">
        <v>123</v>
      </c>
      <c r="D123" s="28">
        <f>1666.56+61011.45+32848.23</f>
        <v>95526.23999999999</v>
      </c>
    </row>
    <row r="124" spans="1:4" ht="60">
      <c r="A124" s="14">
        <v>120</v>
      </c>
      <c r="B124" s="8" t="s">
        <v>5</v>
      </c>
      <c r="C124" s="18" t="s">
        <v>124</v>
      </c>
      <c r="D124" s="1">
        <v>217883.23</v>
      </c>
    </row>
    <row r="125" spans="1:4" ht="60">
      <c r="A125" s="14">
        <v>121</v>
      </c>
      <c r="B125" s="8" t="s">
        <v>5</v>
      </c>
      <c r="C125" s="18" t="s">
        <v>125</v>
      </c>
      <c r="D125" s="1">
        <v>128963.85</v>
      </c>
    </row>
    <row r="126" spans="1:4" ht="60">
      <c r="A126" s="14">
        <v>122</v>
      </c>
      <c r="B126" s="8" t="s">
        <v>5</v>
      </c>
      <c r="C126" s="18" t="s">
        <v>126</v>
      </c>
      <c r="D126" s="1">
        <v>222503.34</v>
      </c>
    </row>
    <row r="127" spans="1:4" ht="60">
      <c r="A127" s="14">
        <v>123</v>
      </c>
      <c r="B127" s="8" t="s">
        <v>5</v>
      </c>
      <c r="C127" s="18" t="s">
        <v>127</v>
      </c>
      <c r="D127" s="1">
        <v>161214.24</v>
      </c>
    </row>
    <row r="128" spans="1:4" ht="60">
      <c r="A128" s="14">
        <v>124</v>
      </c>
      <c r="B128" s="8" t="s">
        <v>5</v>
      </c>
      <c r="C128" s="18" t="s">
        <v>128</v>
      </c>
      <c r="D128" s="1">
        <v>80641.53</v>
      </c>
    </row>
    <row r="129" spans="1:4" ht="60">
      <c r="A129" s="14">
        <v>125</v>
      </c>
      <c r="B129" s="8" t="s">
        <v>5</v>
      </c>
      <c r="C129" s="18" t="s">
        <v>129</v>
      </c>
      <c r="D129" s="1">
        <v>219182.58</v>
      </c>
    </row>
    <row r="130" spans="1:4" ht="60">
      <c r="A130" s="14">
        <v>126</v>
      </c>
      <c r="B130" s="8" t="s">
        <v>5</v>
      </c>
      <c r="C130" s="18" t="s">
        <v>130</v>
      </c>
      <c r="D130" s="1">
        <v>172350.98</v>
      </c>
    </row>
    <row r="131" spans="1:4" ht="60">
      <c r="A131" s="14">
        <v>127</v>
      </c>
      <c r="B131" s="8" t="s">
        <v>5</v>
      </c>
      <c r="C131" s="18" t="s">
        <v>131</v>
      </c>
      <c r="D131" s="1">
        <v>146868.99</v>
      </c>
    </row>
    <row r="132" spans="1:4" ht="60">
      <c r="A132" s="14">
        <v>128</v>
      </c>
      <c r="B132" s="8" t="s">
        <v>5</v>
      </c>
      <c r="C132" s="18" t="s">
        <v>132</v>
      </c>
      <c r="D132" s="1">
        <f>51266.54+2031.36+22519.19</f>
        <v>75817.09</v>
      </c>
    </row>
    <row r="133" spans="1:4" ht="60">
      <c r="A133" s="14">
        <v>129</v>
      </c>
      <c r="B133" s="8" t="s">
        <v>5</v>
      </c>
      <c r="C133" s="18" t="s">
        <v>133</v>
      </c>
      <c r="D133" s="1">
        <v>4691.2</v>
      </c>
    </row>
    <row r="134" spans="1:4" ht="60">
      <c r="A134" s="14">
        <v>130</v>
      </c>
      <c r="B134" s="8" t="s">
        <v>5</v>
      </c>
      <c r="C134" s="18" t="s">
        <v>134</v>
      </c>
      <c r="D134" s="1">
        <v>481777.52</v>
      </c>
    </row>
    <row r="135" spans="1:4" ht="60">
      <c r="A135" s="14">
        <v>131</v>
      </c>
      <c r="B135" s="8" t="s">
        <v>5</v>
      </c>
      <c r="C135" s="18" t="s">
        <v>135</v>
      </c>
      <c r="D135" s="1">
        <v>340345.45</v>
      </c>
    </row>
    <row r="136" spans="1:4" ht="60">
      <c r="A136" s="14">
        <v>132</v>
      </c>
      <c r="B136" s="8" t="s">
        <v>5</v>
      </c>
      <c r="C136" s="18" t="s">
        <v>136</v>
      </c>
      <c r="D136" s="1">
        <v>936249.59</v>
      </c>
    </row>
    <row r="137" spans="1:4" ht="60">
      <c r="A137" s="14">
        <v>133</v>
      </c>
      <c r="B137" s="8" t="s">
        <v>5</v>
      </c>
      <c r="C137" s="18" t="s">
        <v>137</v>
      </c>
      <c r="D137" s="1">
        <v>1007923.25</v>
      </c>
    </row>
    <row r="138" spans="1:4" ht="60">
      <c r="A138" s="14">
        <v>134</v>
      </c>
      <c r="B138" s="8" t="s">
        <v>5</v>
      </c>
      <c r="C138" s="18" t="s">
        <v>138</v>
      </c>
      <c r="D138" s="1">
        <v>844858.1</v>
      </c>
    </row>
    <row r="139" spans="1:4" ht="60">
      <c r="A139" s="14">
        <v>135</v>
      </c>
      <c r="B139" s="8" t="s">
        <v>5</v>
      </c>
      <c r="C139" s="18" t="s">
        <v>139</v>
      </c>
      <c r="D139" s="1">
        <v>837928.4</v>
      </c>
    </row>
    <row r="140" spans="1:4" ht="45">
      <c r="A140" s="14">
        <v>136</v>
      </c>
      <c r="B140" s="8" t="s">
        <v>5</v>
      </c>
      <c r="C140" s="18" t="s">
        <v>140</v>
      </c>
      <c r="D140" s="1">
        <v>861726.36</v>
      </c>
    </row>
    <row r="141" spans="1:4" ht="30">
      <c r="A141" s="14">
        <v>137</v>
      </c>
      <c r="B141" s="8" t="s">
        <v>5</v>
      </c>
      <c r="C141" s="21" t="s">
        <v>141</v>
      </c>
      <c r="D141" s="1">
        <f>106476.39+45696.86+45696.86</f>
        <v>197870.11</v>
      </c>
    </row>
    <row r="142" spans="1:4" ht="30">
      <c r="A142" s="14">
        <v>138</v>
      </c>
      <c r="B142" s="8" t="s">
        <v>5</v>
      </c>
      <c r="C142" s="21" t="s">
        <v>142</v>
      </c>
      <c r="D142" s="1">
        <f>120136.63+2896.18+2896.18</f>
        <v>125928.98999999999</v>
      </c>
    </row>
    <row r="143" spans="1:4" ht="30">
      <c r="A143" s="14">
        <v>139</v>
      </c>
      <c r="B143" s="8" t="s">
        <v>5</v>
      </c>
      <c r="C143" s="21" t="s">
        <v>272</v>
      </c>
      <c r="D143" s="1">
        <f>49930.52+47193.69</f>
        <v>97124.20999999999</v>
      </c>
    </row>
    <row r="144" spans="1:4" ht="30">
      <c r="A144" s="14">
        <v>140</v>
      </c>
      <c r="B144" s="8" t="s">
        <v>5</v>
      </c>
      <c r="C144" s="21" t="s">
        <v>271</v>
      </c>
      <c r="D144" s="1">
        <f>36616.26+46486.35</f>
        <v>83102.61</v>
      </c>
    </row>
    <row r="145" spans="1:4" ht="30">
      <c r="A145" s="14">
        <v>141</v>
      </c>
      <c r="B145" s="8" t="s">
        <v>5</v>
      </c>
      <c r="C145" s="21" t="s">
        <v>270</v>
      </c>
      <c r="D145" s="1">
        <f>44312.1+38569.81</f>
        <v>82881.91</v>
      </c>
    </row>
    <row r="146" spans="1:4" ht="30">
      <c r="A146" s="14">
        <v>142</v>
      </c>
      <c r="B146" s="8" t="s">
        <v>5</v>
      </c>
      <c r="C146" s="21" t="s">
        <v>269</v>
      </c>
      <c r="D146" s="1">
        <f>49008.65+19248.19</f>
        <v>68256.84</v>
      </c>
    </row>
    <row r="147" spans="1:4" ht="30">
      <c r="A147" s="14">
        <v>143</v>
      </c>
      <c r="B147" s="8" t="s">
        <v>5</v>
      </c>
      <c r="C147" s="21" t="s">
        <v>268</v>
      </c>
      <c r="D147" s="1">
        <f>12759.28+7998.41</f>
        <v>20757.690000000002</v>
      </c>
    </row>
    <row r="148" spans="1:4" ht="30">
      <c r="A148" s="14">
        <v>144</v>
      </c>
      <c r="B148" s="8" t="s">
        <v>5</v>
      </c>
      <c r="C148" s="21" t="s">
        <v>267</v>
      </c>
      <c r="D148" s="1">
        <f>142667.03+20516.21</f>
        <v>163183.24</v>
      </c>
    </row>
    <row r="149" spans="1:4" ht="30">
      <c r="A149" s="14">
        <v>145</v>
      </c>
      <c r="B149" s="8" t="s">
        <v>5</v>
      </c>
      <c r="C149" s="18" t="s">
        <v>266</v>
      </c>
      <c r="D149" s="1">
        <f>31849.91+20624.29+12203.25</f>
        <v>64677.45</v>
      </c>
    </row>
    <row r="150" spans="1:4" ht="30">
      <c r="A150" s="14">
        <v>146</v>
      </c>
      <c r="B150" s="8" t="s">
        <v>5</v>
      </c>
      <c r="C150" s="21" t="s">
        <v>265</v>
      </c>
      <c r="D150" s="1">
        <f>64499.02+61727.9</f>
        <v>126226.92</v>
      </c>
    </row>
    <row r="151" spans="1:4" ht="30">
      <c r="A151" s="14">
        <v>147</v>
      </c>
      <c r="B151" s="8" t="s">
        <v>5</v>
      </c>
      <c r="C151" s="21" t="s">
        <v>264</v>
      </c>
      <c r="D151" s="1">
        <f>65409.99+27965.47+57471.64</f>
        <v>150847.09999999998</v>
      </c>
    </row>
    <row r="152" spans="1:4" ht="30">
      <c r="A152" s="14">
        <v>148</v>
      </c>
      <c r="B152" s="8" t="s">
        <v>5</v>
      </c>
      <c r="C152" s="21" t="s">
        <v>263</v>
      </c>
      <c r="D152" s="1">
        <f>160.56+13101.51</f>
        <v>13262.07</v>
      </c>
    </row>
    <row r="153" spans="1:4" ht="30">
      <c r="A153" s="14">
        <v>149</v>
      </c>
      <c r="B153" s="8" t="s">
        <v>5</v>
      </c>
      <c r="C153" s="21" t="s">
        <v>262</v>
      </c>
      <c r="D153" s="1">
        <f>916.59</f>
        <v>916.59</v>
      </c>
    </row>
    <row r="154" spans="1:4" ht="30">
      <c r="A154" s="14">
        <v>150</v>
      </c>
      <c r="B154" s="8" t="s">
        <v>5</v>
      </c>
      <c r="C154" s="21" t="s">
        <v>261</v>
      </c>
      <c r="D154" s="1">
        <f>73394.77+70379.79+76387.33</f>
        <v>220161.89</v>
      </c>
    </row>
    <row r="155" spans="1:4" ht="30">
      <c r="A155" s="14">
        <v>151</v>
      </c>
      <c r="B155" s="8" t="s">
        <v>5</v>
      </c>
      <c r="C155" s="21" t="s">
        <v>260</v>
      </c>
      <c r="D155" s="1">
        <f>60460.03+58938.24</f>
        <v>119398.26999999999</v>
      </c>
    </row>
    <row r="156" spans="1:4" ht="30">
      <c r="A156" s="14">
        <v>152</v>
      </c>
      <c r="B156" s="8" t="s">
        <v>5</v>
      </c>
      <c r="C156" s="18" t="s">
        <v>259</v>
      </c>
      <c r="D156" s="1">
        <f>49648.74+13501.61</f>
        <v>63150.35</v>
      </c>
    </row>
    <row r="157" spans="1:4" ht="30">
      <c r="A157" s="14">
        <v>153</v>
      </c>
      <c r="B157" s="8" t="s">
        <v>5</v>
      </c>
      <c r="C157" s="18" t="s">
        <v>258</v>
      </c>
      <c r="D157" s="1">
        <f>59724.09+74458.58</f>
        <v>134182.66999999998</v>
      </c>
    </row>
    <row r="158" spans="1:4" ht="30">
      <c r="A158" s="14">
        <v>154</v>
      </c>
      <c r="B158" s="8" t="s">
        <v>5</v>
      </c>
      <c r="C158" s="21" t="s">
        <v>257</v>
      </c>
      <c r="D158" s="1">
        <f>49134.68+14997.57+13692.14</f>
        <v>77824.39</v>
      </c>
    </row>
    <row r="159" spans="1:4" ht="30">
      <c r="A159" s="14">
        <v>155</v>
      </c>
      <c r="B159" s="8" t="s">
        <v>5</v>
      </c>
      <c r="C159" s="21" t="s">
        <v>256</v>
      </c>
      <c r="D159" s="1">
        <f>63885.91+53564.97+46578.14</f>
        <v>164029.02000000002</v>
      </c>
    </row>
    <row r="160" spans="1:4" ht="30">
      <c r="A160" s="14">
        <v>156</v>
      </c>
      <c r="B160" s="8" t="s">
        <v>5</v>
      </c>
      <c r="C160" s="18" t="s">
        <v>255</v>
      </c>
      <c r="D160" s="1">
        <f>1329.25+26812.55</f>
        <v>28141.8</v>
      </c>
    </row>
    <row r="161" spans="1:4" ht="30">
      <c r="A161" s="14">
        <v>157</v>
      </c>
      <c r="B161" s="8" t="s">
        <v>5</v>
      </c>
      <c r="C161" s="18" t="s">
        <v>254</v>
      </c>
      <c r="D161" s="1">
        <f>41889.63+40665.04+44106.63</f>
        <v>126661.29999999999</v>
      </c>
    </row>
    <row r="162" spans="1:4" ht="30">
      <c r="A162" s="14">
        <v>158</v>
      </c>
      <c r="B162" s="8" t="s">
        <v>5</v>
      </c>
      <c r="C162" s="21" t="s">
        <v>253</v>
      </c>
      <c r="D162" s="1">
        <f>49933.54+47625.34</f>
        <v>97558.88</v>
      </c>
    </row>
    <row r="163" spans="1:4" ht="30">
      <c r="A163" s="14">
        <v>159</v>
      </c>
      <c r="B163" s="8" t="s">
        <v>5</v>
      </c>
      <c r="C163" s="21" t="s">
        <v>252</v>
      </c>
      <c r="D163" s="1">
        <f>35052.13+14176.84</f>
        <v>49228.97</v>
      </c>
    </row>
    <row r="164" spans="1:4" ht="30">
      <c r="A164" s="14">
        <v>160</v>
      </c>
      <c r="B164" s="8" t="s">
        <v>5</v>
      </c>
      <c r="C164" s="21" t="s">
        <v>251</v>
      </c>
      <c r="D164" s="1">
        <f>46936.05+37067.6+37067.6</f>
        <v>121071.25</v>
      </c>
    </row>
    <row r="165" spans="1:4" ht="30">
      <c r="A165" s="14">
        <v>161</v>
      </c>
      <c r="B165" s="8" t="s">
        <v>5</v>
      </c>
      <c r="C165" s="21" t="s">
        <v>250</v>
      </c>
      <c r="D165" s="1">
        <f>797.78+19453.57+24978.06</f>
        <v>45229.41</v>
      </c>
    </row>
    <row r="166" spans="1:4" ht="30">
      <c r="A166" s="14">
        <v>162</v>
      </c>
      <c r="B166" s="8" t="s">
        <v>5</v>
      </c>
      <c r="C166" s="21" t="s">
        <v>249</v>
      </c>
      <c r="D166" s="1">
        <f>10059.21+13698.72+28915.81</f>
        <v>52673.740000000005</v>
      </c>
    </row>
    <row r="167" spans="1:4" ht="30">
      <c r="A167" s="14">
        <v>163</v>
      </c>
      <c r="B167" s="8" t="s">
        <v>5</v>
      </c>
      <c r="C167" s="18" t="s">
        <v>248</v>
      </c>
      <c r="D167" s="1">
        <f>16037.11+25843.11</f>
        <v>41880.22</v>
      </c>
    </row>
    <row r="168" spans="1:4" ht="30">
      <c r="A168" s="14">
        <v>164</v>
      </c>
      <c r="B168" s="8" t="s">
        <v>5</v>
      </c>
      <c r="C168" s="21" t="s">
        <v>247</v>
      </c>
      <c r="D168" s="1">
        <f>61190.72+24882.7+9522.51</f>
        <v>95595.93</v>
      </c>
    </row>
    <row r="169" spans="1:4" ht="30">
      <c r="A169" s="14">
        <v>165</v>
      </c>
      <c r="B169" s="8" t="s">
        <v>5</v>
      </c>
      <c r="C169" s="21" t="s">
        <v>246</v>
      </c>
      <c r="D169" s="1">
        <f>34514.8+27600.9</f>
        <v>62115.700000000004</v>
      </c>
    </row>
    <row r="170" spans="1:4" ht="30">
      <c r="A170" s="14">
        <v>166</v>
      </c>
      <c r="B170" s="8" t="s">
        <v>5</v>
      </c>
      <c r="C170" s="21" t="s">
        <v>245</v>
      </c>
      <c r="D170" s="1">
        <f>45190.56+16116.12+35185.92</f>
        <v>96492.6</v>
      </c>
    </row>
    <row r="171" spans="1:4" ht="30">
      <c r="A171" s="14">
        <v>167</v>
      </c>
      <c r="B171" s="8" t="s">
        <v>5</v>
      </c>
      <c r="C171" s="18" t="s">
        <v>244</v>
      </c>
      <c r="D171" s="1">
        <f>79291.23+53213.05</f>
        <v>132504.28</v>
      </c>
    </row>
    <row r="172" spans="1:4" ht="30">
      <c r="A172" s="14">
        <v>168</v>
      </c>
      <c r="B172" s="8" t="s">
        <v>5</v>
      </c>
      <c r="C172" s="21" t="s">
        <v>243</v>
      </c>
      <c r="D172" s="1">
        <f>25371.51+18316.64</f>
        <v>43688.149999999994</v>
      </c>
    </row>
    <row r="173" spans="1:4" ht="30">
      <c r="A173" s="14">
        <v>169</v>
      </c>
      <c r="B173" s="8" t="s">
        <v>5</v>
      </c>
      <c r="C173" s="18" t="s">
        <v>242</v>
      </c>
      <c r="D173" s="1">
        <f>33230.8+28715.57</f>
        <v>61946.37</v>
      </c>
    </row>
    <row r="174" spans="1:4" ht="30">
      <c r="A174" s="14">
        <v>170</v>
      </c>
      <c r="B174" s="8" t="s">
        <v>5</v>
      </c>
      <c r="C174" s="18" t="s">
        <v>241</v>
      </c>
      <c r="D174" s="1">
        <f>1577.48+50972.38</f>
        <v>52549.86</v>
      </c>
    </row>
    <row r="175" spans="1:4" ht="30">
      <c r="A175" s="14">
        <v>171</v>
      </c>
      <c r="B175" s="8" t="s">
        <v>5</v>
      </c>
      <c r="C175" s="21" t="s">
        <v>240</v>
      </c>
      <c r="D175" s="1">
        <f>96485.01+37511.33+97673.83</f>
        <v>231670.16999999998</v>
      </c>
    </row>
    <row r="176" spans="1:4" ht="30">
      <c r="A176" s="14">
        <v>172</v>
      </c>
      <c r="B176" s="8" t="s">
        <v>5</v>
      </c>
      <c r="C176" s="21" t="s">
        <v>239</v>
      </c>
      <c r="D176" s="1">
        <f>71112.13+60402.71+29407.31</f>
        <v>160922.15</v>
      </c>
    </row>
    <row r="177" spans="1:4" ht="30">
      <c r="A177" s="14">
        <v>173</v>
      </c>
      <c r="B177" s="8" t="s">
        <v>5</v>
      </c>
      <c r="C177" s="21" t="s">
        <v>238</v>
      </c>
      <c r="D177" s="1">
        <f>26650.35+13232.7</f>
        <v>39883.05</v>
      </c>
    </row>
    <row r="178" spans="1:4" ht="30">
      <c r="A178" s="14">
        <v>174</v>
      </c>
      <c r="B178" s="8" t="s">
        <v>5</v>
      </c>
      <c r="C178" s="21" t="s">
        <v>237</v>
      </c>
      <c r="D178" s="1">
        <f>99921.56+15872.56+48706.98</f>
        <v>164501.1</v>
      </c>
    </row>
    <row r="179" spans="1:4" ht="30">
      <c r="A179" s="14">
        <v>175</v>
      </c>
      <c r="B179" s="8" t="s">
        <v>5</v>
      </c>
      <c r="C179" s="21" t="s">
        <v>236</v>
      </c>
      <c r="D179" s="1">
        <f>110200.96+56586.2+64237.8</f>
        <v>231024.96000000002</v>
      </c>
    </row>
    <row r="180" spans="1:4" ht="30">
      <c r="A180" s="14">
        <v>176</v>
      </c>
      <c r="B180" s="8" t="s">
        <v>5</v>
      </c>
      <c r="C180" s="21" t="s">
        <v>235</v>
      </c>
      <c r="D180" s="1">
        <f>67467.73+62853.9</f>
        <v>130321.63</v>
      </c>
    </row>
    <row r="181" spans="1:4" ht="30">
      <c r="A181" s="14">
        <v>177</v>
      </c>
      <c r="B181" s="8" t="s">
        <v>5</v>
      </c>
      <c r="C181" s="18" t="s">
        <v>234</v>
      </c>
      <c r="D181" s="1">
        <f>59578.25+38021.66</f>
        <v>97599.91</v>
      </c>
    </row>
    <row r="182" spans="1:4" ht="30">
      <c r="A182" s="14">
        <v>178</v>
      </c>
      <c r="B182" s="8" t="s">
        <v>5</v>
      </c>
      <c r="C182" s="21" t="s">
        <v>233</v>
      </c>
      <c r="D182" s="1">
        <f>160233.15+18562+124340.03</f>
        <v>303135.18</v>
      </c>
    </row>
    <row r="183" spans="1:4" ht="30">
      <c r="A183" s="14">
        <v>179</v>
      </c>
      <c r="B183" s="8" t="s">
        <v>5</v>
      </c>
      <c r="C183" s="21" t="s">
        <v>232</v>
      </c>
      <c r="D183" s="1">
        <f>85134.97+63046.12+44371.36</f>
        <v>192552.45</v>
      </c>
    </row>
    <row r="184" spans="1:4" ht="30">
      <c r="A184" s="14">
        <v>180</v>
      </c>
      <c r="B184" s="8" t="s">
        <v>5</v>
      </c>
      <c r="C184" s="21" t="s">
        <v>231</v>
      </c>
      <c r="D184" s="1">
        <f>93740.62+38955.84+34021.25</f>
        <v>166717.71</v>
      </c>
    </row>
    <row r="185" spans="1:4" ht="30">
      <c r="A185" s="14">
        <v>181</v>
      </c>
      <c r="B185" s="8" t="s">
        <v>5</v>
      </c>
      <c r="C185" s="21" t="s">
        <v>230</v>
      </c>
      <c r="D185" s="1">
        <f>104622.21+36859.15+44091.32</f>
        <v>185572.68000000002</v>
      </c>
    </row>
    <row r="186" spans="1:4" ht="30">
      <c r="A186" s="14">
        <v>182</v>
      </c>
      <c r="B186" s="8" t="s">
        <v>5</v>
      </c>
      <c r="C186" s="21" t="s">
        <v>229</v>
      </c>
      <c r="D186" s="1">
        <f>156620.08</f>
        <v>156620.08</v>
      </c>
    </row>
    <row r="187" spans="1:4" ht="30">
      <c r="A187" s="14">
        <v>183</v>
      </c>
      <c r="B187" s="8" t="s">
        <v>5</v>
      </c>
      <c r="C187" s="21" t="s">
        <v>228</v>
      </c>
      <c r="D187" s="1">
        <f>11708.91+10723.19+21195.01</f>
        <v>43627.11</v>
      </c>
    </row>
    <row r="188" spans="1:4" ht="30">
      <c r="A188" s="14">
        <v>184</v>
      </c>
      <c r="B188" s="8" t="s">
        <v>5</v>
      </c>
      <c r="C188" s="18" t="s">
        <v>227</v>
      </c>
      <c r="D188" s="1">
        <f>3840.97+34703.67</f>
        <v>38544.64</v>
      </c>
    </row>
    <row r="189" spans="1:4" ht="30">
      <c r="A189" s="14">
        <v>185</v>
      </c>
      <c r="B189" s="8" t="s">
        <v>5</v>
      </c>
      <c r="C189" s="18" t="s">
        <v>226</v>
      </c>
      <c r="D189" s="1">
        <f>80466.58+1219361.15+684933.12+104179.75+108210.44+98318.52</f>
        <v>2295469.56</v>
      </c>
    </row>
    <row r="190" spans="1:4" ht="30">
      <c r="A190" s="14">
        <v>186</v>
      </c>
      <c r="B190" s="8" t="s">
        <v>5</v>
      </c>
      <c r="C190" s="18" t="s">
        <v>225</v>
      </c>
      <c r="D190" s="1">
        <f>43991.99+290210.93+976740.51+181928.38+34363.03+78300.72</f>
        <v>1605535.56</v>
      </c>
    </row>
    <row r="191" spans="1:4" ht="30">
      <c r="A191" s="14">
        <v>187</v>
      </c>
      <c r="B191" s="8" t="s">
        <v>5</v>
      </c>
      <c r="C191" s="18" t="s">
        <v>224</v>
      </c>
      <c r="D191" s="1">
        <f>107778.61+236793.19+625647.4+72876.47+133336.74+129638.79</f>
        <v>1306071.2</v>
      </c>
    </row>
    <row r="192" spans="1:4" ht="30">
      <c r="A192" s="14">
        <v>188</v>
      </c>
      <c r="B192" s="8" t="s">
        <v>5</v>
      </c>
      <c r="C192" s="18" t="s">
        <v>223</v>
      </c>
      <c r="D192" s="1">
        <v>35019579.4</v>
      </c>
    </row>
    <row r="193" spans="1:4" ht="30">
      <c r="A193" s="14">
        <v>189</v>
      </c>
      <c r="B193" s="8" t="s">
        <v>5</v>
      </c>
      <c r="C193" s="18" t="s">
        <v>222</v>
      </c>
      <c r="D193" s="1">
        <f>14489.5+158808.11+220631.04+53060.6+31320.27</f>
        <v>478309.52</v>
      </c>
    </row>
    <row r="194" spans="1:4" ht="30">
      <c r="A194" s="14">
        <v>190</v>
      </c>
      <c r="B194" s="8" t="s">
        <v>5</v>
      </c>
      <c r="C194" s="18" t="s">
        <v>221</v>
      </c>
      <c r="D194" s="1">
        <f>68088.13+233980.58+514076.98+97075.42+129638.79</f>
        <v>1042859.9</v>
      </c>
    </row>
    <row r="195" spans="1:4" ht="30">
      <c r="A195" s="14">
        <v>191</v>
      </c>
      <c r="B195" s="8" t="s">
        <v>5</v>
      </c>
      <c r="C195" s="18" t="s">
        <v>220</v>
      </c>
      <c r="D195" s="1">
        <f>66812.7+260327.9+742477.09+95255.55+99897.32+78300.72</f>
        <v>1343071.28</v>
      </c>
    </row>
    <row r="196" spans="1:4" ht="30">
      <c r="A196" s="14">
        <v>192</v>
      </c>
      <c r="B196" s="8" t="s">
        <v>5</v>
      </c>
      <c r="C196" s="18" t="s">
        <v>219</v>
      </c>
      <c r="D196" s="1">
        <f>127009.74+315849.49+676349.91+157419.78+133196.43+163138.9</f>
        <v>1572964.25</v>
      </c>
    </row>
    <row r="197" spans="1:4" ht="30">
      <c r="A197" s="14">
        <v>193</v>
      </c>
      <c r="B197" s="8" t="s">
        <v>5</v>
      </c>
      <c r="C197" s="18" t="s">
        <v>218</v>
      </c>
      <c r="D197" s="1">
        <f>78578.26+267859.02+515578.29+127951.68+99897.32+96865.95</f>
        <v>1186730.52</v>
      </c>
    </row>
    <row r="198" spans="1:4" ht="30">
      <c r="A198" s="14">
        <v>194</v>
      </c>
      <c r="B198" s="8" t="s">
        <v>5</v>
      </c>
      <c r="C198" s="18" t="s">
        <v>217</v>
      </c>
      <c r="D198" s="1">
        <f>79050.34+270863.09+885695.57+60170.27+100002.26+97229.1</f>
        <v>1493010.6300000001</v>
      </c>
    </row>
    <row r="199" spans="1:4" ht="30">
      <c r="A199" s="14">
        <v>195</v>
      </c>
      <c r="B199" s="8" t="s">
        <v>5</v>
      </c>
      <c r="C199" s="18" t="s">
        <v>216</v>
      </c>
      <c r="D199" s="1">
        <f>77614.06+273696.75+584332.79+192385.93+111268.19+96139.68</f>
        <v>1335437.4</v>
      </c>
    </row>
    <row r="200" spans="1:4" ht="30">
      <c r="A200" s="14">
        <v>196</v>
      </c>
      <c r="B200" s="8" t="s">
        <v>5</v>
      </c>
      <c r="C200" s="18" t="s">
        <v>215</v>
      </c>
      <c r="D200" s="1">
        <f>69233.07+263532.96+489580.89+118779.48+100002.26+78300.72</f>
        <v>1119429.3800000001</v>
      </c>
    </row>
    <row r="201" spans="1:4" ht="30">
      <c r="A201" s="14">
        <v>197</v>
      </c>
      <c r="B201" s="8" t="s">
        <v>5</v>
      </c>
      <c r="C201" s="18" t="s">
        <v>214</v>
      </c>
      <c r="D201" s="1">
        <f>66812.7+1636326.33+564108.11+38786.34+100002.27+78300.72</f>
        <v>2484336.47</v>
      </c>
    </row>
    <row r="202" spans="1:4" ht="30">
      <c r="A202" s="14">
        <v>198</v>
      </c>
      <c r="B202" s="8" t="s">
        <v>5</v>
      </c>
      <c r="C202" s="18" t="s">
        <v>213</v>
      </c>
      <c r="D202" s="1">
        <f>77614.06+273936.91+523850.96+107342.51+100002.26+96139.68</f>
        <v>1178886.38</v>
      </c>
    </row>
    <row r="203" spans="1:4" ht="30">
      <c r="A203" s="14">
        <v>199</v>
      </c>
      <c r="B203" s="8" t="s">
        <v>5</v>
      </c>
      <c r="C203" s="18" t="s">
        <v>212</v>
      </c>
      <c r="D203" s="1">
        <f>138242.2+279769.87+881617.98+187289.66+167227.17+172261.56</f>
        <v>1826408.44</v>
      </c>
    </row>
    <row r="204" spans="1:4" ht="30">
      <c r="A204" s="14">
        <v>200</v>
      </c>
      <c r="B204" s="8" t="s">
        <v>5</v>
      </c>
      <c r="C204" s="18" t="s">
        <v>211</v>
      </c>
      <c r="D204" s="1">
        <f>57413.08+283906.05+1033049.9+119332.19+100673.31+78300.72</f>
        <v>1672675.25</v>
      </c>
    </row>
    <row r="205" spans="1:4" ht="30">
      <c r="A205" s="14">
        <v>201</v>
      </c>
      <c r="B205" s="8" t="s">
        <v>5</v>
      </c>
      <c r="C205" s="18" t="s">
        <v>210</v>
      </c>
      <c r="D205" s="1">
        <f>30467.41+295792.07+707443.27+107561.06+62640.57</f>
        <v>1203904.3800000001</v>
      </c>
    </row>
    <row r="206" spans="1:4" ht="30">
      <c r="A206" s="14">
        <v>202</v>
      </c>
      <c r="B206" s="8" t="s">
        <v>5</v>
      </c>
      <c r="C206" s="18" t="s">
        <v>209</v>
      </c>
      <c r="D206" s="1">
        <f>66812.7+185002.9+425304.09+69792+101026.25+78300.72</f>
        <v>926238.6599999999</v>
      </c>
    </row>
    <row r="207" spans="1:4" ht="30">
      <c r="A207" s="14">
        <v>203</v>
      </c>
      <c r="B207" s="8" t="s">
        <v>5</v>
      </c>
      <c r="C207" s="18" t="s">
        <v>208</v>
      </c>
      <c r="D207" s="1">
        <f>39500.73+120948.64+237561.86+39802.28+66863.41+46980.42</f>
        <v>551657.3400000001</v>
      </c>
    </row>
    <row r="208" spans="1:4" ht="30">
      <c r="A208" s="14">
        <v>204</v>
      </c>
      <c r="B208" s="8" t="s">
        <v>5</v>
      </c>
      <c r="C208" s="18" t="s">
        <v>207</v>
      </c>
      <c r="D208" s="1">
        <f>66812.7+191734.79+385497.13+207812.79+99967.28+78300.72</f>
        <v>1030125.41</v>
      </c>
    </row>
    <row r="209" spans="1:4" ht="30">
      <c r="A209" s="14">
        <v>205</v>
      </c>
      <c r="B209" s="8" t="s">
        <v>5</v>
      </c>
      <c r="C209" s="18" t="s">
        <v>206</v>
      </c>
      <c r="D209" s="1">
        <f>114289.36+332971.28+572194.35+60235.8+160294.53+123282.13</f>
        <v>1363267.4500000002</v>
      </c>
    </row>
    <row r="210" spans="1:4" ht="30">
      <c r="A210" s="14">
        <v>206</v>
      </c>
      <c r="B210" s="8" t="s">
        <v>5</v>
      </c>
      <c r="C210" s="18" t="s">
        <v>205</v>
      </c>
      <c r="D210" s="1">
        <f>55478.58+176037.06+261035.71+89451.09+68539.45+75804.48</f>
        <v>726346.3699999999</v>
      </c>
    </row>
    <row r="211" spans="1:4" ht="30">
      <c r="A211" s="14">
        <v>207</v>
      </c>
      <c r="B211" s="8" t="s">
        <v>5</v>
      </c>
      <c r="C211" s="18" t="s">
        <v>204</v>
      </c>
      <c r="D211" s="1">
        <f>40314.21+177390.41+292326+144702.29+66668.17+47706.69</f>
        <v>769107.77</v>
      </c>
    </row>
    <row r="212" spans="1:4" ht="30">
      <c r="A212" s="14">
        <v>208</v>
      </c>
      <c r="B212" s="8" t="s">
        <v>5</v>
      </c>
      <c r="C212" s="18" t="s">
        <v>203</v>
      </c>
      <c r="D212" s="1">
        <f>108173.26+322073.21+698849.04+98755.42+134262.64+129638.88</f>
        <v>1491752.4499999997</v>
      </c>
    </row>
    <row r="213" spans="1:4" ht="30">
      <c r="A213" s="14">
        <v>209</v>
      </c>
      <c r="B213" s="8" t="s">
        <v>5</v>
      </c>
      <c r="C213" s="19" t="s">
        <v>202</v>
      </c>
      <c r="D213" s="1">
        <f>220788.32+26380.9</f>
        <v>247169.22</v>
      </c>
    </row>
    <row r="214" spans="1:4" ht="30">
      <c r="A214" s="14">
        <v>210</v>
      </c>
      <c r="B214" s="8" t="s">
        <v>5</v>
      </c>
      <c r="C214" s="18" t="s">
        <v>201</v>
      </c>
      <c r="D214" s="1">
        <f>329170.07+990913.84</f>
        <v>1320083.91</v>
      </c>
    </row>
    <row r="215" spans="1:4" ht="30">
      <c r="A215" s="14">
        <v>211</v>
      </c>
      <c r="B215" s="8" t="s">
        <v>5</v>
      </c>
      <c r="C215" s="18" t="s">
        <v>200</v>
      </c>
      <c r="D215" s="1">
        <f>645354.21+10491.03</f>
        <v>655845.24</v>
      </c>
    </row>
    <row r="216" spans="1:4" ht="30">
      <c r="A216" s="14">
        <v>212</v>
      </c>
      <c r="B216" s="8" t="s">
        <v>5</v>
      </c>
      <c r="C216" s="18" t="s">
        <v>199</v>
      </c>
      <c r="D216" s="1">
        <f>425776.46+1853.94</f>
        <v>427630.4</v>
      </c>
    </row>
    <row r="217" spans="1:4" ht="30">
      <c r="A217" s="14">
        <v>213</v>
      </c>
      <c r="B217" s="8" t="s">
        <v>5</v>
      </c>
      <c r="C217" s="18" t="s">
        <v>198</v>
      </c>
      <c r="D217" s="1">
        <f>555122.77+2558.44</f>
        <v>557681.21</v>
      </c>
    </row>
    <row r="218" spans="1:4" ht="30">
      <c r="A218" s="14">
        <v>214</v>
      </c>
      <c r="B218" s="8" t="s">
        <v>5</v>
      </c>
      <c r="C218" s="18" t="s">
        <v>197</v>
      </c>
      <c r="D218" s="1">
        <f>661441.84+1881.49</f>
        <v>663323.33</v>
      </c>
    </row>
    <row r="219" spans="1:4" ht="30">
      <c r="A219" s="14">
        <v>215</v>
      </c>
      <c r="B219" s="8" t="s">
        <v>5</v>
      </c>
      <c r="C219" s="18" t="s">
        <v>196</v>
      </c>
      <c r="D219" s="1">
        <f>619455.44+2296.99</f>
        <v>621752.4299999999</v>
      </c>
    </row>
    <row r="220" spans="1:4" ht="30">
      <c r="A220" s="14">
        <v>216</v>
      </c>
      <c r="B220" s="8" t="s">
        <v>5</v>
      </c>
      <c r="C220" s="18" t="s">
        <v>195</v>
      </c>
      <c r="D220" s="1">
        <f>383259.02+1843.93</f>
        <v>385102.95</v>
      </c>
    </row>
    <row r="221" spans="1:4" ht="30">
      <c r="A221" s="14">
        <v>217</v>
      </c>
      <c r="B221" s="8" t="s">
        <v>5</v>
      </c>
      <c r="C221" s="18" t="s">
        <v>194</v>
      </c>
      <c r="D221" s="1">
        <f>283954.56+20295.86</f>
        <v>304250.42</v>
      </c>
    </row>
    <row r="222" spans="1:4" ht="30">
      <c r="A222" s="14">
        <v>218</v>
      </c>
      <c r="B222" s="8" t="s">
        <v>5</v>
      </c>
      <c r="C222" s="18" t="s">
        <v>193</v>
      </c>
      <c r="D222" s="1">
        <f>944650.8+6139.41</f>
        <v>950790.2100000001</v>
      </c>
    </row>
    <row r="223" spans="1:4" ht="30">
      <c r="A223" s="14">
        <v>219</v>
      </c>
      <c r="B223" s="8" t="s">
        <v>5</v>
      </c>
      <c r="C223" s="18" t="s">
        <v>192</v>
      </c>
      <c r="D223" s="1">
        <f>1858016.8+1785115.78</f>
        <v>3643132.58</v>
      </c>
    </row>
    <row r="224" spans="1:4" ht="45">
      <c r="A224" s="14">
        <v>220</v>
      </c>
      <c r="B224" s="8" t="s">
        <v>5</v>
      </c>
      <c r="C224" s="18" t="s">
        <v>191</v>
      </c>
      <c r="D224" s="1">
        <v>45793.64</v>
      </c>
    </row>
    <row r="225" spans="1:4" ht="30">
      <c r="A225" s="14">
        <v>221</v>
      </c>
      <c r="B225" s="8" t="s">
        <v>5</v>
      </c>
      <c r="C225" s="18" t="s">
        <v>190</v>
      </c>
      <c r="D225" s="1">
        <v>30355048.23</v>
      </c>
    </row>
    <row r="226" spans="1:4" ht="30">
      <c r="A226" s="14">
        <v>222</v>
      </c>
      <c r="B226" s="8" t="s">
        <v>5</v>
      </c>
      <c r="C226" s="18" t="s">
        <v>189</v>
      </c>
      <c r="D226" s="1">
        <f>310210.47+3587.11</f>
        <v>313797.57999999996</v>
      </c>
    </row>
    <row r="227" spans="1:4" ht="30">
      <c r="A227" s="14">
        <v>223</v>
      </c>
      <c r="B227" s="8" t="s">
        <v>5</v>
      </c>
      <c r="C227" s="18" t="s">
        <v>188</v>
      </c>
      <c r="D227" s="1">
        <f>1210058.04+3530.28</f>
        <v>1213588.32</v>
      </c>
    </row>
    <row r="228" spans="1:4" ht="30">
      <c r="A228" s="14">
        <v>224</v>
      </c>
      <c r="B228" s="8" t="s">
        <v>5</v>
      </c>
      <c r="C228" s="18" t="s">
        <v>187</v>
      </c>
      <c r="D228" s="1">
        <f>294306.16+2198.85</f>
        <v>296505.00999999995</v>
      </c>
    </row>
    <row r="229" spans="1:4" ht="30">
      <c r="A229" s="14">
        <v>225</v>
      </c>
      <c r="B229" s="8" t="s">
        <v>5</v>
      </c>
      <c r="C229" s="18" t="s">
        <v>186</v>
      </c>
      <c r="D229" s="1">
        <f>1142128.34+3947.22</f>
        <v>1146075.56</v>
      </c>
    </row>
    <row r="230" spans="1:4" ht="30">
      <c r="A230" s="14">
        <v>226</v>
      </c>
      <c r="B230" s="8" t="s">
        <v>5</v>
      </c>
      <c r="C230" s="18" t="s">
        <v>185</v>
      </c>
      <c r="D230" s="1">
        <f>677291.21+2880.05</f>
        <v>680171.26</v>
      </c>
    </row>
    <row r="231" spans="1:4" ht="30">
      <c r="A231" s="14">
        <v>227</v>
      </c>
      <c r="B231" s="8" t="s">
        <v>5</v>
      </c>
      <c r="C231" s="18" t="s">
        <v>184</v>
      </c>
      <c r="D231" s="1">
        <f>1094507.58+3980404.42</f>
        <v>5074912</v>
      </c>
    </row>
    <row r="232" spans="1:4" ht="30">
      <c r="A232" s="14">
        <v>228</v>
      </c>
      <c r="B232" s="8" t="s">
        <v>5</v>
      </c>
      <c r="C232" s="18" t="s">
        <v>183</v>
      </c>
      <c r="D232" s="1">
        <f>557375.69+2202701.18</f>
        <v>2760076.87</v>
      </c>
    </row>
    <row r="233" spans="1:4" ht="30">
      <c r="A233" s="14">
        <v>229</v>
      </c>
      <c r="B233" s="8" t="s">
        <v>5</v>
      </c>
      <c r="C233" s="18" t="s">
        <v>182</v>
      </c>
      <c r="D233" s="1">
        <f>621194.39+1873.33</f>
        <v>623067.72</v>
      </c>
    </row>
    <row r="234" spans="1:4" ht="30">
      <c r="A234" s="14">
        <v>230</v>
      </c>
      <c r="B234" s="8" t="s">
        <v>5</v>
      </c>
      <c r="C234" s="18" t="s">
        <v>181</v>
      </c>
      <c r="D234" s="1">
        <f>341626.94+1728.72</f>
        <v>343355.66</v>
      </c>
    </row>
    <row r="235" spans="1:4" ht="30">
      <c r="A235" s="14">
        <v>231</v>
      </c>
      <c r="B235" s="8" t="s">
        <v>5</v>
      </c>
      <c r="C235" s="18" t="s">
        <v>180</v>
      </c>
      <c r="D235" s="1">
        <f>868845.8+4706</f>
        <v>873551.8</v>
      </c>
    </row>
    <row r="236" spans="1:4" ht="30">
      <c r="A236" s="14">
        <v>232</v>
      </c>
      <c r="B236" s="8" t="s">
        <v>5</v>
      </c>
      <c r="C236" s="18" t="s">
        <v>179</v>
      </c>
      <c r="D236" s="1">
        <f>448533.94+1221140.16</f>
        <v>1669674.0999999999</v>
      </c>
    </row>
    <row r="237" spans="1:4" ht="30">
      <c r="A237" s="14">
        <v>233</v>
      </c>
      <c r="B237" s="8" t="s">
        <v>5</v>
      </c>
      <c r="C237" s="18" t="s">
        <v>178</v>
      </c>
      <c r="D237" s="1">
        <f>98209.57+1198.05</f>
        <v>99407.62000000001</v>
      </c>
    </row>
    <row r="238" spans="1:4" ht="30">
      <c r="A238" s="14">
        <v>234</v>
      </c>
      <c r="B238" s="8" t="s">
        <v>5</v>
      </c>
      <c r="C238" s="18" t="s">
        <v>177</v>
      </c>
      <c r="D238" s="1">
        <f>662308.94+1943.94</f>
        <v>664252.8799999999</v>
      </c>
    </row>
    <row r="239" spans="1:4" ht="30">
      <c r="A239" s="14">
        <v>235</v>
      </c>
      <c r="B239" s="8" t="s">
        <v>5</v>
      </c>
      <c r="C239" s="18" t="s">
        <v>176</v>
      </c>
      <c r="D239" s="1">
        <f>506132.38+2199.36</f>
        <v>508331.74</v>
      </c>
    </row>
    <row r="240" spans="1:4" ht="30">
      <c r="A240" s="14">
        <v>236</v>
      </c>
      <c r="B240" s="8" t="s">
        <v>5</v>
      </c>
      <c r="C240" s="18" t="s">
        <v>175</v>
      </c>
      <c r="D240" s="1">
        <v>0</v>
      </c>
    </row>
    <row r="241" spans="1:4" ht="30">
      <c r="A241" s="14">
        <v>237</v>
      </c>
      <c r="B241" s="8" t="s">
        <v>5</v>
      </c>
      <c r="C241" s="20" t="s">
        <v>174</v>
      </c>
      <c r="D241" s="1">
        <v>0</v>
      </c>
    </row>
    <row r="242" spans="1:4" ht="30">
      <c r="A242" s="14">
        <v>238</v>
      </c>
      <c r="B242" s="8" t="s">
        <v>5</v>
      </c>
      <c r="C242" s="18" t="s">
        <v>173</v>
      </c>
      <c r="D242" s="1">
        <v>38605.5</v>
      </c>
    </row>
    <row r="243" spans="1:4" ht="30">
      <c r="A243" s="14">
        <v>239</v>
      </c>
      <c r="B243" s="8" t="s">
        <v>5</v>
      </c>
      <c r="C243" s="22" t="s">
        <v>172</v>
      </c>
      <c r="D243" s="1">
        <v>87022.93</v>
      </c>
    </row>
    <row r="244" spans="1:4" ht="30">
      <c r="A244" s="14">
        <v>240</v>
      </c>
      <c r="B244" s="8" t="s">
        <v>5</v>
      </c>
      <c r="C244" s="22" t="s">
        <v>171</v>
      </c>
      <c r="D244" s="1">
        <v>43606.86</v>
      </c>
    </row>
    <row r="245" spans="1:4" ht="30">
      <c r="A245" s="14">
        <v>241</v>
      </c>
      <c r="B245" s="8" t="s">
        <v>5</v>
      </c>
      <c r="C245" s="22" t="s">
        <v>170</v>
      </c>
      <c r="D245" s="1">
        <v>56209.07</v>
      </c>
    </row>
    <row r="246" spans="1:4" ht="30">
      <c r="A246" s="14">
        <v>242</v>
      </c>
      <c r="B246" s="8" t="s">
        <v>5</v>
      </c>
      <c r="C246" s="22" t="s">
        <v>169</v>
      </c>
      <c r="D246" s="1">
        <v>54721.89</v>
      </c>
    </row>
    <row r="247" spans="1:4" ht="30">
      <c r="A247" s="14">
        <v>243</v>
      </c>
      <c r="B247" s="8" t="s">
        <v>5</v>
      </c>
      <c r="C247" s="22" t="s">
        <v>168</v>
      </c>
      <c r="D247" s="1">
        <v>12809.74</v>
      </c>
    </row>
    <row r="248" spans="1:4" ht="30">
      <c r="A248" s="14">
        <v>244</v>
      </c>
      <c r="B248" s="8" t="s">
        <v>5</v>
      </c>
      <c r="C248" s="22" t="s">
        <v>167</v>
      </c>
      <c r="D248" s="1">
        <v>153917.75</v>
      </c>
    </row>
    <row r="249" spans="1:4" ht="30">
      <c r="A249" s="14">
        <v>245</v>
      </c>
      <c r="B249" s="8" t="s">
        <v>5</v>
      </c>
      <c r="C249" s="22" t="s">
        <v>166</v>
      </c>
      <c r="D249" s="1">
        <v>33152.36</v>
      </c>
    </row>
    <row r="250" spans="1:4" ht="30">
      <c r="A250" s="14">
        <v>246</v>
      </c>
      <c r="B250" s="8" t="s">
        <v>5</v>
      </c>
      <c r="C250" s="22" t="s">
        <v>165</v>
      </c>
      <c r="D250" s="1">
        <v>57109.47</v>
      </c>
    </row>
    <row r="251" spans="1:4" ht="30">
      <c r="A251" s="14">
        <v>247</v>
      </c>
      <c r="B251" s="8" t="s">
        <v>5</v>
      </c>
      <c r="C251" s="22" t="s">
        <v>164</v>
      </c>
      <c r="D251" s="1">
        <v>53562.74</v>
      </c>
    </row>
    <row r="252" spans="1:4" ht="30">
      <c r="A252" s="14">
        <v>248</v>
      </c>
      <c r="B252" s="8" t="s">
        <v>5</v>
      </c>
      <c r="C252" s="22" t="s">
        <v>163</v>
      </c>
      <c r="D252" s="1">
        <v>156690.67</v>
      </c>
    </row>
    <row r="253" spans="1:4" ht="30">
      <c r="A253" s="14">
        <v>249</v>
      </c>
      <c r="B253" s="8" t="s">
        <v>5</v>
      </c>
      <c r="C253" s="22" t="s">
        <v>162</v>
      </c>
      <c r="D253" s="1">
        <v>52343.16</v>
      </c>
    </row>
    <row r="254" spans="1:4" ht="30">
      <c r="A254" s="14">
        <v>250</v>
      </c>
      <c r="B254" s="8" t="s">
        <v>5</v>
      </c>
      <c r="C254" s="22" t="s">
        <v>161</v>
      </c>
      <c r="D254" s="1">
        <v>24937.99</v>
      </c>
    </row>
    <row r="255" spans="1:4" ht="30">
      <c r="A255" s="14">
        <v>251</v>
      </c>
      <c r="B255" s="8" t="s">
        <v>5</v>
      </c>
      <c r="C255" s="22" t="s">
        <v>160</v>
      </c>
      <c r="D255" s="1">
        <v>86276.99</v>
      </c>
    </row>
    <row r="256" spans="1:4" ht="30">
      <c r="A256" s="14">
        <v>252</v>
      </c>
      <c r="B256" s="8" t="s">
        <v>5</v>
      </c>
      <c r="C256" s="22" t="s">
        <v>159</v>
      </c>
      <c r="D256" s="1">
        <v>162374.58</v>
      </c>
    </row>
    <row r="257" spans="1:4" ht="30">
      <c r="A257" s="14">
        <v>253</v>
      </c>
      <c r="B257" s="8" t="s">
        <v>5</v>
      </c>
      <c r="C257" s="22" t="s">
        <v>158</v>
      </c>
      <c r="D257" s="1">
        <v>195295.08</v>
      </c>
    </row>
    <row r="258" spans="1:4" ht="30">
      <c r="A258" s="14">
        <v>254</v>
      </c>
      <c r="B258" s="8" t="s">
        <v>5</v>
      </c>
      <c r="C258" s="22" t="s">
        <v>157</v>
      </c>
      <c r="D258" s="1">
        <v>43018.72</v>
      </c>
    </row>
    <row r="259" spans="1:4" ht="30">
      <c r="A259" s="14">
        <v>255</v>
      </c>
      <c r="B259" s="8" t="s">
        <v>5</v>
      </c>
      <c r="C259" s="22" t="s">
        <v>156</v>
      </c>
      <c r="D259" s="1">
        <v>98424.22</v>
      </c>
    </row>
    <row r="260" spans="1:4" ht="30">
      <c r="A260" s="14">
        <v>256</v>
      </c>
      <c r="B260" s="8" t="s">
        <v>5</v>
      </c>
      <c r="C260" s="22" t="s">
        <v>155</v>
      </c>
      <c r="D260" s="1">
        <v>1699568.16</v>
      </c>
    </row>
    <row r="261" spans="1:4" ht="30">
      <c r="A261" s="14">
        <v>257</v>
      </c>
      <c r="B261" s="8" t="s">
        <v>5</v>
      </c>
      <c r="C261" s="22" t="s">
        <v>154</v>
      </c>
      <c r="D261" s="1">
        <v>1827589.33</v>
      </c>
    </row>
    <row r="262" spans="1:4" ht="30">
      <c r="A262" s="14">
        <v>258</v>
      </c>
      <c r="B262" s="8" t="s">
        <v>5</v>
      </c>
      <c r="C262" s="22" t="s">
        <v>153</v>
      </c>
      <c r="D262" s="1">
        <v>3177090.25</v>
      </c>
    </row>
    <row r="263" spans="1:4" ht="30">
      <c r="A263" s="14">
        <v>259</v>
      </c>
      <c r="B263" s="8" t="s">
        <v>5</v>
      </c>
      <c r="C263" s="22" t="s">
        <v>152</v>
      </c>
      <c r="D263" s="1">
        <v>1098118.73</v>
      </c>
    </row>
    <row r="264" spans="1:4" ht="30">
      <c r="A264" s="14">
        <v>260</v>
      </c>
      <c r="B264" s="8" t="s">
        <v>5</v>
      </c>
      <c r="C264" s="22" t="s">
        <v>151</v>
      </c>
      <c r="D264" s="1">
        <v>712997.14</v>
      </c>
    </row>
    <row r="265" spans="1:4" ht="30">
      <c r="A265" s="14">
        <v>261</v>
      </c>
      <c r="B265" s="8" t="s">
        <v>5</v>
      </c>
      <c r="C265" s="22" t="s">
        <v>150</v>
      </c>
      <c r="D265" s="1">
        <v>1832264.93</v>
      </c>
    </row>
    <row r="266" spans="1:4" ht="30">
      <c r="A266" s="14">
        <v>262</v>
      </c>
      <c r="B266" s="8" t="s">
        <v>5</v>
      </c>
      <c r="C266" s="22" t="s">
        <v>149</v>
      </c>
      <c r="D266" s="1">
        <v>1952202.06</v>
      </c>
    </row>
    <row r="267" spans="1:4" ht="30">
      <c r="A267" s="14">
        <v>263</v>
      </c>
      <c r="B267" s="8" t="s">
        <v>5</v>
      </c>
      <c r="C267" s="22" t="s">
        <v>148</v>
      </c>
      <c r="D267" s="1">
        <v>1939606.31</v>
      </c>
    </row>
    <row r="268" spans="1:4" ht="30">
      <c r="A268" s="14">
        <v>264</v>
      </c>
      <c r="B268" s="8" t="s">
        <v>5</v>
      </c>
      <c r="C268" s="22" t="s">
        <v>147</v>
      </c>
      <c r="D268" s="1">
        <v>1215416.64</v>
      </c>
    </row>
    <row r="269" spans="1:4" ht="30">
      <c r="A269" s="14">
        <v>265</v>
      </c>
      <c r="B269" s="8" t="s">
        <v>5</v>
      </c>
      <c r="C269" s="22" t="s">
        <v>146</v>
      </c>
      <c r="D269" s="1">
        <v>1882360.05</v>
      </c>
    </row>
    <row r="270" spans="1:4" ht="30">
      <c r="A270" s="14">
        <v>266</v>
      </c>
      <c r="B270" s="8" t="s">
        <v>5</v>
      </c>
      <c r="C270" s="22" t="s">
        <v>145</v>
      </c>
      <c r="D270" s="1">
        <v>1915977.06</v>
      </c>
    </row>
    <row r="271" spans="1:4" ht="30">
      <c r="A271" s="14">
        <v>267</v>
      </c>
      <c r="B271" s="8" t="s">
        <v>5</v>
      </c>
      <c r="C271" s="22" t="s">
        <v>144</v>
      </c>
      <c r="D271" s="1">
        <v>0</v>
      </c>
    </row>
    <row r="272" spans="1:4" ht="30">
      <c r="A272" s="14">
        <v>268</v>
      </c>
      <c r="B272" s="8" t="s">
        <v>5</v>
      </c>
      <c r="C272" s="18" t="s">
        <v>143</v>
      </c>
      <c r="D272" s="1">
        <v>7665543.83</v>
      </c>
    </row>
    <row r="273" spans="1:4" ht="45">
      <c r="A273" s="14">
        <v>269</v>
      </c>
      <c r="B273" s="8" t="s">
        <v>5</v>
      </c>
      <c r="C273" s="9" t="s">
        <v>273</v>
      </c>
      <c r="D273" s="3">
        <v>20486.63</v>
      </c>
    </row>
    <row r="274" spans="1:4" ht="45">
      <c r="A274" s="14">
        <v>270</v>
      </c>
      <c r="B274" s="8" t="s">
        <v>5</v>
      </c>
      <c r="C274" s="13" t="s">
        <v>274</v>
      </c>
      <c r="D274" s="4">
        <v>4486.32762</v>
      </c>
    </row>
    <row r="275" spans="1:4" ht="30">
      <c r="A275" s="14">
        <v>271</v>
      </c>
      <c r="B275" s="8" t="s">
        <v>5</v>
      </c>
      <c r="C275" s="12" t="s">
        <v>275</v>
      </c>
      <c r="D275" s="1">
        <v>271035.44</v>
      </c>
    </row>
    <row r="276" spans="1:4" ht="30">
      <c r="A276" s="14">
        <v>272</v>
      </c>
      <c r="B276" s="8" t="s">
        <v>5</v>
      </c>
      <c r="C276" s="12" t="s">
        <v>276</v>
      </c>
      <c r="D276" s="1">
        <v>929214.97</v>
      </c>
    </row>
    <row r="277" spans="1:4" ht="30">
      <c r="A277" s="14">
        <v>273</v>
      </c>
      <c r="B277" s="8" t="s">
        <v>5</v>
      </c>
      <c r="C277" s="12" t="s">
        <v>277</v>
      </c>
      <c r="D277" s="1">
        <v>2455379.53</v>
      </c>
    </row>
    <row r="278" spans="1:4" ht="30">
      <c r="A278" s="14">
        <v>274</v>
      </c>
      <c r="B278" s="8" t="s">
        <v>5</v>
      </c>
      <c r="C278" s="12" t="s">
        <v>278</v>
      </c>
      <c r="D278" s="1">
        <v>173325.53</v>
      </c>
    </row>
    <row r="279" spans="1:4" ht="30">
      <c r="A279" s="14">
        <v>275</v>
      </c>
      <c r="B279" s="8" t="s">
        <v>5</v>
      </c>
      <c r="C279" s="12" t="s">
        <v>279</v>
      </c>
      <c r="D279" s="1">
        <v>67417.37</v>
      </c>
    </row>
    <row r="280" spans="1:4" ht="30">
      <c r="A280" s="14">
        <v>276</v>
      </c>
      <c r="B280" s="8" t="s">
        <v>5</v>
      </c>
      <c r="C280" s="12" t="s">
        <v>280</v>
      </c>
      <c r="D280" s="1">
        <v>38330</v>
      </c>
    </row>
    <row r="281" spans="1:4" ht="30">
      <c r="A281" s="14">
        <v>277</v>
      </c>
      <c r="B281" s="8" t="s">
        <v>5</v>
      </c>
      <c r="C281" s="12" t="s">
        <v>281</v>
      </c>
      <c r="D281" s="1">
        <v>1431032.62</v>
      </c>
    </row>
    <row r="282" spans="1:4" ht="30">
      <c r="A282" s="14">
        <v>278</v>
      </c>
      <c r="B282" s="8" t="s">
        <v>5</v>
      </c>
      <c r="C282" s="12" t="s">
        <v>282</v>
      </c>
      <c r="D282" s="1">
        <v>0</v>
      </c>
    </row>
    <row r="283" spans="1:4" ht="30">
      <c r="A283" s="14">
        <v>279</v>
      </c>
      <c r="B283" s="8" t="s">
        <v>5</v>
      </c>
      <c r="C283" s="12" t="s">
        <v>283</v>
      </c>
      <c r="D283" s="1">
        <v>2280100.31</v>
      </c>
    </row>
    <row r="284" spans="1:4" ht="30">
      <c r="A284" s="14">
        <v>280</v>
      </c>
      <c r="B284" s="8" t="s">
        <v>5</v>
      </c>
      <c r="C284" s="12" t="s">
        <v>284</v>
      </c>
      <c r="D284" s="1">
        <v>830612.92</v>
      </c>
    </row>
    <row r="285" spans="1:4" ht="30">
      <c r="A285" s="14">
        <v>281</v>
      </c>
      <c r="B285" s="8" t="s">
        <v>5</v>
      </c>
      <c r="C285" s="12" t="s">
        <v>285</v>
      </c>
      <c r="D285" s="1">
        <v>63109.74</v>
      </c>
    </row>
    <row r="286" spans="1:4" ht="30">
      <c r="A286" s="14">
        <v>282</v>
      </c>
      <c r="B286" s="8" t="s">
        <v>5</v>
      </c>
      <c r="C286" s="12" t="s">
        <v>286</v>
      </c>
      <c r="D286" s="1">
        <v>5187164.82</v>
      </c>
    </row>
    <row r="287" spans="1:4" ht="30">
      <c r="A287" s="14">
        <v>283</v>
      </c>
      <c r="B287" s="8" t="s">
        <v>5</v>
      </c>
      <c r="C287" s="13" t="s">
        <v>287</v>
      </c>
      <c r="D287" s="1">
        <f>698793.93+1726634481.91</f>
        <v>1727333275.8400002</v>
      </c>
    </row>
    <row r="288" spans="1:4" ht="45">
      <c r="A288" s="14">
        <v>284</v>
      </c>
      <c r="B288" s="8" t="s">
        <v>5</v>
      </c>
      <c r="C288" s="9" t="s">
        <v>288</v>
      </c>
      <c r="D288" s="29" t="s">
        <v>289</v>
      </c>
    </row>
    <row r="289" spans="1:4" ht="30">
      <c r="A289" s="14">
        <v>285</v>
      </c>
      <c r="B289" s="8" t="s">
        <v>5</v>
      </c>
      <c r="C289" s="13" t="s">
        <v>290</v>
      </c>
      <c r="D289" s="7">
        <v>0</v>
      </c>
    </row>
    <row r="290" spans="1:4" ht="30">
      <c r="A290" s="14">
        <v>286</v>
      </c>
      <c r="B290" s="8" t="s">
        <v>5</v>
      </c>
      <c r="C290" s="13" t="s">
        <v>291</v>
      </c>
      <c r="D290" s="7">
        <v>0</v>
      </c>
    </row>
    <row r="291" spans="1:4" ht="45">
      <c r="A291" s="14">
        <v>287</v>
      </c>
      <c r="B291" s="8" t="s">
        <v>5</v>
      </c>
      <c r="C291" s="5" t="s">
        <v>292</v>
      </c>
      <c r="D291" s="3">
        <v>22414780</v>
      </c>
    </row>
    <row r="292" spans="1:4" ht="30">
      <c r="A292" s="14">
        <v>288</v>
      </c>
      <c r="B292" s="8" t="s">
        <v>5</v>
      </c>
      <c r="C292" s="13" t="s">
        <v>293</v>
      </c>
      <c r="D292" s="6">
        <f>406397814.6</f>
        <v>406397814.6</v>
      </c>
    </row>
    <row r="293" spans="1:4" ht="30">
      <c r="A293" s="14">
        <v>289</v>
      </c>
      <c r="B293" s="8" t="s">
        <v>5</v>
      </c>
      <c r="C293" s="13" t="s">
        <v>294</v>
      </c>
      <c r="D293" s="7">
        <v>153086818.98</v>
      </c>
    </row>
    <row r="294" spans="1:4" ht="30">
      <c r="A294" s="14">
        <v>290</v>
      </c>
      <c r="B294" s="8" t="s">
        <v>5</v>
      </c>
      <c r="C294" s="8" t="s">
        <v>295</v>
      </c>
      <c r="D294" s="30">
        <v>0</v>
      </c>
    </row>
    <row r="295" spans="1:4" ht="60">
      <c r="A295" s="14">
        <v>291</v>
      </c>
      <c r="B295" s="8" t="s">
        <v>5</v>
      </c>
      <c r="C295" s="8" t="s">
        <v>296</v>
      </c>
      <c r="D295" s="30">
        <v>0</v>
      </c>
    </row>
    <row r="296" spans="1:4" ht="60">
      <c r="A296" s="14">
        <v>292</v>
      </c>
      <c r="B296" s="8" t="s">
        <v>5</v>
      </c>
      <c r="C296" s="8" t="s">
        <v>297</v>
      </c>
      <c r="D296" s="30">
        <v>0</v>
      </c>
    </row>
    <row r="297" spans="1:4" ht="60">
      <c r="A297" s="14">
        <v>293</v>
      </c>
      <c r="B297" s="8" t="s">
        <v>5</v>
      </c>
      <c r="C297" s="8" t="s">
        <v>298</v>
      </c>
      <c r="D297" s="31">
        <v>0</v>
      </c>
    </row>
    <row r="298" spans="1:4" ht="30">
      <c r="A298" s="14">
        <v>294</v>
      </c>
      <c r="B298" s="8" t="s">
        <v>5</v>
      </c>
      <c r="C298" s="10" t="s">
        <v>299</v>
      </c>
      <c r="D298" s="23">
        <v>0</v>
      </c>
    </row>
    <row r="299" spans="1:4" ht="30">
      <c r="A299" s="14">
        <v>295</v>
      </c>
      <c r="B299" s="8" t="s">
        <v>5</v>
      </c>
      <c r="C299" s="13" t="s">
        <v>301</v>
      </c>
      <c r="D299" s="1">
        <v>88952058.78</v>
      </c>
    </row>
    <row r="300" spans="1:4" ht="30">
      <c r="A300" s="14">
        <v>296</v>
      </c>
      <c r="B300" s="8" t="s">
        <v>5</v>
      </c>
      <c r="C300" s="13" t="s">
        <v>300</v>
      </c>
      <c r="D300" s="1">
        <v>0</v>
      </c>
    </row>
    <row r="301" spans="1:4" ht="30">
      <c r="A301" s="14">
        <v>297</v>
      </c>
      <c r="B301" s="8" t="s">
        <v>5</v>
      </c>
      <c r="C301" s="13" t="s">
        <v>302</v>
      </c>
      <c r="D301" s="3">
        <v>1417470.14</v>
      </c>
    </row>
    <row r="302" spans="1:4" ht="30">
      <c r="A302" s="14">
        <v>298</v>
      </c>
      <c r="B302" s="8" t="s">
        <v>5</v>
      </c>
      <c r="C302" s="9" t="s">
        <v>303</v>
      </c>
      <c r="D302" s="23">
        <v>0</v>
      </c>
    </row>
    <row r="303" spans="1:4" ht="60">
      <c r="A303" s="14">
        <v>299</v>
      </c>
      <c r="B303" s="8" t="s">
        <v>5</v>
      </c>
      <c r="C303" s="9" t="s">
        <v>304</v>
      </c>
      <c r="D303" s="23">
        <v>0</v>
      </c>
    </row>
    <row r="304" spans="2:3" ht="15">
      <c r="B304" s="33"/>
      <c r="C304" s="34"/>
    </row>
    <row r="305" spans="2:3" ht="15">
      <c r="B305" s="33"/>
      <c r="C305" s="34"/>
    </row>
    <row r="306" spans="2:3" ht="15">
      <c r="B306" s="33"/>
      <c r="C306" s="34"/>
    </row>
    <row r="307" spans="2:3" ht="15">
      <c r="B307" s="34"/>
      <c r="C307" s="34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2022-02-01T04:25:35Z</cp:lastPrinted>
  <dcterms:created xsi:type="dcterms:W3CDTF">2022-01-31T07:50:31Z</dcterms:created>
  <dcterms:modified xsi:type="dcterms:W3CDTF">2022-02-08T03:40:00Z</dcterms:modified>
  <cp:category/>
  <cp:version/>
  <cp:contentType/>
  <cp:contentStatus/>
</cp:coreProperties>
</file>